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120" yWindow="90" windowWidth="18315" windowHeight="7620" firstSheet="5" activeTab="10"/>
  </bookViews>
  <sheets>
    <sheet name="나누고할일" sheetId="12" r:id="rId1"/>
    <sheet name="참고url" sheetId="26" r:id="rId2"/>
    <sheet name="기획서작성-&gt;" sheetId="25" r:id="rId3"/>
    <sheet name="0.제품설명" sheetId="18" r:id="rId4"/>
    <sheet name="0.돈계산" sheetId="22" r:id="rId5"/>
    <sheet name="7.비지니스모델" sheetId="20" r:id="rId6"/>
    <sheet name="8.시장진입(사업화)전략" sheetId="17" r:id="rId7"/>
    <sheet name="9.현금흐름" sheetId="19" r:id="rId8"/>
    <sheet name="10. 팀소개" sheetId="21" r:id="rId9"/>
    <sheet name="11.일정" sheetId="16" r:id="rId10"/>
    <sheet name="12.투자금액" sheetId="11" r:id="rId11"/>
    <sheet name="기타)서버비용" sheetId="23" r:id="rId12"/>
    <sheet name="기타)프라이머제출내용" sheetId="1" r:id="rId13"/>
    <sheet name="기타)투자처및컨설팅" sheetId="14" r:id="rId14"/>
    <sheet name="기타)설문지" sheetId="15" r:id="rId15"/>
  </sheets>
  <calcPr calcId="144525"/>
</workbook>
</file>

<file path=xl/calcChain.xml><?xml version="1.0" encoding="utf-8"?>
<calcChain xmlns="http://schemas.openxmlformats.org/spreadsheetml/2006/main">
  <c r="F78" i="11" l="1"/>
  <c r="F62" i="11"/>
  <c r="F46" i="11"/>
  <c r="D7" i="11" l="1"/>
  <c r="D77" i="11" l="1"/>
  <c r="D75" i="11"/>
  <c r="D74" i="11"/>
  <c r="D76" i="11"/>
  <c r="D60" i="11"/>
  <c r="F60" i="11" s="1"/>
  <c r="D61" i="11"/>
  <c r="F61" i="11" s="1"/>
  <c r="D59" i="11"/>
  <c r="D58" i="11"/>
  <c r="F58" i="11" s="1"/>
  <c r="D42" i="11"/>
  <c r="D57" i="11"/>
  <c r="D73" i="11"/>
  <c r="F66" i="11"/>
  <c r="F65" i="11"/>
  <c r="F50" i="11"/>
  <c r="F49" i="11"/>
  <c r="F33" i="11"/>
  <c r="F34" i="11"/>
  <c r="F53" i="11"/>
  <c r="F54" i="11"/>
  <c r="D55" i="11"/>
  <c r="F55" i="11" s="1"/>
  <c r="D56" i="11"/>
  <c r="F56" i="11" s="1"/>
  <c r="F57" i="11"/>
  <c r="F59" i="11"/>
  <c r="D45" i="11"/>
  <c r="D44" i="11"/>
  <c r="D43" i="11"/>
  <c r="D28" i="11"/>
  <c r="D29" i="11"/>
  <c r="D26" i="11"/>
  <c r="D27" i="11"/>
  <c r="D25" i="11"/>
  <c r="F25" i="11" s="1"/>
  <c r="D24" i="11"/>
  <c r="D41" i="11"/>
  <c r="F63" i="11" l="1"/>
  <c r="J5" i="22"/>
  <c r="J6" i="22"/>
  <c r="J7" i="22"/>
  <c r="J8" i="22"/>
  <c r="J4" i="22"/>
  <c r="L5" i="22" l="1"/>
  <c r="L6" i="22"/>
  <c r="L7" i="22"/>
  <c r="L8" i="22"/>
  <c r="L4" i="22"/>
  <c r="H8" i="22"/>
  <c r="H7" i="22"/>
  <c r="H6" i="22"/>
  <c r="H5" i="22"/>
  <c r="H4" i="22"/>
  <c r="F69" i="11" l="1"/>
  <c r="I6" i="19"/>
  <c r="H6" i="19"/>
  <c r="G6" i="19"/>
  <c r="F6" i="19"/>
  <c r="E6" i="19"/>
  <c r="F73" i="11"/>
  <c r="F41" i="11"/>
  <c r="F77" i="11"/>
  <c r="F76" i="11"/>
  <c r="F75" i="11"/>
  <c r="F74" i="11"/>
  <c r="D72" i="11"/>
  <c r="F72" i="11" s="1"/>
  <c r="D71" i="11"/>
  <c r="F71" i="11" s="1"/>
  <c r="F70" i="11"/>
  <c r="F7" i="11"/>
  <c r="D40" i="11"/>
  <c r="F40" i="11" s="1"/>
  <c r="D39" i="11"/>
  <c r="F39" i="11" s="1"/>
  <c r="F38" i="11"/>
  <c r="F37" i="11"/>
  <c r="F22" i="11"/>
  <c r="D23" i="11"/>
  <c r="F6" i="17"/>
  <c r="F7" i="17"/>
  <c r="F8" i="17"/>
  <c r="F4" i="17"/>
  <c r="F8" i="22"/>
  <c r="F7" i="22"/>
  <c r="F6" i="22"/>
  <c r="F4" i="22"/>
  <c r="I8" i="19" l="1"/>
  <c r="M7" i="22"/>
  <c r="H4" i="19" s="1"/>
  <c r="M6" i="22"/>
  <c r="G4" i="19" s="1"/>
  <c r="M8" i="22"/>
  <c r="I4" i="19" s="1"/>
  <c r="F5" i="22"/>
  <c r="F5" i="17"/>
  <c r="G6" i="17" s="1"/>
  <c r="H6" i="17" s="1"/>
  <c r="M4" i="22"/>
  <c r="E4" i="19" s="1"/>
  <c r="G8" i="17"/>
  <c r="H8" i="17" s="1"/>
  <c r="G7" i="17"/>
  <c r="H7" i="17" s="1"/>
  <c r="F79" i="11" l="1"/>
  <c r="I5" i="19"/>
  <c r="G5" i="17"/>
  <c r="H5" i="17" s="1"/>
  <c r="H8" i="19"/>
  <c r="H5" i="19" s="1"/>
  <c r="M5" i="22"/>
  <c r="F4" i="19" s="1"/>
  <c r="F45" i="11"/>
  <c r="F44" i="11"/>
  <c r="F43" i="11"/>
  <c r="F42" i="11"/>
  <c r="F24" i="11"/>
  <c r="F23" i="11"/>
  <c r="F29" i="11"/>
  <c r="F28" i="11"/>
  <c r="F27" i="11"/>
  <c r="F26" i="11"/>
  <c r="F21" i="11"/>
  <c r="F30" i="11" l="1"/>
  <c r="F31" i="11" s="1"/>
  <c r="F11" i="11"/>
  <c r="F10" i="11"/>
  <c r="F13" i="11"/>
  <c r="F12" i="11"/>
  <c r="F9" i="11"/>
  <c r="F8" i="11"/>
  <c r="F6" i="11"/>
  <c r="G8" i="19" l="1"/>
  <c r="G5" i="19" s="1"/>
  <c r="F47" i="11"/>
  <c r="F8" i="19"/>
  <c r="F5" i="19" s="1"/>
  <c r="F14" i="11"/>
  <c r="E8" i="19" l="1"/>
  <c r="E5" i="19" s="1"/>
  <c r="E9" i="19" s="1"/>
  <c r="F9" i="19" s="1"/>
  <c r="G9" i="19" s="1"/>
  <c r="H9" i="19" s="1"/>
  <c r="I9" i="19" s="1"/>
  <c r="F15" i="11"/>
</calcChain>
</file>

<file path=xl/sharedStrings.xml><?xml version="1.0" encoding="utf-8"?>
<sst xmlns="http://schemas.openxmlformats.org/spreadsheetml/2006/main" count="724" uniqueCount="553">
  <si>
    <t>팀이름</t>
    <phoneticPr fontId="2" type="noConversion"/>
  </si>
  <si>
    <t>4shift</t>
    <phoneticPr fontId="2" type="noConversion"/>
  </si>
  <si>
    <t>당연시 여기던 기존의 업무형태를 패러다임 시프트를 통해서 개선하고자 함</t>
    <phoneticPr fontId="2" type="noConversion"/>
  </si>
  <si>
    <t>팀(회사)소개</t>
    <phoneticPr fontId="2" type="noConversion"/>
  </si>
  <si>
    <t>법적인 형태</t>
    <phoneticPr fontId="2" type="noConversion"/>
  </si>
  <si>
    <t>미등록팀</t>
    <phoneticPr fontId="2" type="noConversion"/>
  </si>
  <si>
    <t>향후 주식회사로 변경 예정</t>
    <phoneticPr fontId="2" type="noConversion"/>
  </si>
  <si>
    <t>자본금</t>
    <phoneticPr fontId="2" type="noConversion"/>
  </si>
  <si>
    <t>현금잔액</t>
    <phoneticPr fontId="2" type="noConversion"/>
  </si>
  <si>
    <t>회사부채</t>
    <phoneticPr fontId="2" type="noConversion"/>
  </si>
  <si>
    <t>개인부채</t>
    <phoneticPr fontId="2" type="noConversion"/>
  </si>
  <si>
    <t>매출/이익</t>
    <phoneticPr fontId="2" type="noConversion"/>
  </si>
  <si>
    <t>무</t>
    <phoneticPr fontId="2" type="noConversion"/>
  </si>
  <si>
    <t>Cash Burning</t>
    <phoneticPr fontId="2" type="noConversion"/>
  </si>
  <si>
    <t>[현재]
인건비 - 0원
임대료 - 0원 (경기창조경제혁신센터 스마트오피스 이용중)
서버운영비 - 0원 (아마존aws 프리티어 이용중)
[향후]
인건비 - 400만원 (팀원 2명 * 200만원)
임대료 - 0원 
서버운영비 - 30만원 (아마존, 서비스운영초기)
기타 - 70만원 (식대, 관리비 등)</t>
    <phoneticPr fontId="2" type="noConversion"/>
  </si>
  <si>
    <t>현재 0원
향후 500만원</t>
    <phoneticPr fontId="2" type="noConversion"/>
  </si>
  <si>
    <t>창업팀정보</t>
    <phoneticPr fontId="2" type="noConversion"/>
  </si>
  <si>
    <t>CEO이름</t>
    <phoneticPr fontId="2" type="noConversion"/>
  </si>
  <si>
    <t>장광우</t>
    <phoneticPr fontId="2" type="noConversion"/>
  </si>
  <si>
    <t>CEO겸 CTO</t>
    <phoneticPr fontId="2" type="noConversion"/>
  </si>
  <si>
    <t>CEO연락처</t>
    <phoneticPr fontId="2" type="noConversion"/>
  </si>
  <si>
    <t>010-2395-6805</t>
    <phoneticPr fontId="2" type="noConversion"/>
  </si>
  <si>
    <t>CEO이메일</t>
    <phoneticPr fontId="2" type="noConversion"/>
  </si>
  <si>
    <t>wecanooo@gmail.com</t>
    <phoneticPr fontId="2" type="noConversion"/>
  </si>
  <si>
    <t>Facebook</t>
    <phoneticPr fontId="2" type="noConversion"/>
  </si>
  <si>
    <t>https://www.facebook.com/wecanooo</t>
    <phoneticPr fontId="2" type="noConversion"/>
  </si>
  <si>
    <t>Twitter</t>
    <phoneticPr fontId="2" type="noConversion"/>
  </si>
  <si>
    <t>-</t>
    <phoneticPr fontId="2" type="noConversion"/>
  </si>
  <si>
    <t>Blog</t>
    <phoneticPr fontId="2" type="noConversion"/>
  </si>
  <si>
    <t>경험과경력</t>
    <phoneticPr fontId="2" type="noConversion"/>
  </si>
  <si>
    <t>1. SK 텔레콤 T-World 웹접근성 개선/운영 : 2012.09 ~ 2014.12
2. 메트라이프생명 웹접근성 개선 : 2014.05 ~ 2014.11
3. LH 공사 웹접근성 개선 : 2012.02 ~ 2012.05
4. MirageWorks - 가상화 기술 기반의 논리적 망분리 솔루션 개발 : 2007.04 ~ 2010.09
5. 삼성 SMD 사무혁신 프로젝트 (가상화 기반의 정보유출 방지 프로젝트) : 2010.04 ~ 2010.08
6. KT 클라우드 컴퓨팅 프로젝트 : 2007.11 ~ 2008.12
7. nProtect Enterprise 솔루션 개발 (커널 기반의 해킹 방지 솔루션 및 관제 시스템)  : 2003.06 ~ 2005.05
8. (구)행정자치부 주관 정부부처 보안 시스템 구축 컨소시움 참여 (개인 PC 보안 및 관제 시스템 파트 PL) : 2002.07 ~ 2003.05</t>
    <phoneticPr fontId="2" type="noConversion"/>
  </si>
  <si>
    <t>기타정보</t>
    <phoneticPr fontId="2" type="noConversion"/>
  </si>
  <si>
    <t>공동창업자 및 주주</t>
    <phoneticPr fontId="2" type="noConversion"/>
  </si>
  <si>
    <t>이언정 / 개발 / whatisooo@gmail.com / 010-2403-6805 / 29%</t>
    <phoneticPr fontId="2" type="noConversion"/>
  </si>
  <si>
    <t>계약서정보</t>
    <phoneticPr fontId="2" type="noConversion"/>
  </si>
  <si>
    <t>제품과 서비스</t>
    <phoneticPr fontId="2" type="noConversion"/>
  </si>
  <si>
    <t>제품/서비스 이름</t>
    <phoneticPr fontId="2" type="noConversion"/>
  </si>
  <si>
    <t>홈페이지 URL</t>
    <phoneticPr fontId="2" type="noConversion"/>
  </si>
  <si>
    <t>http://www.4shift.com</t>
    <phoneticPr fontId="2" type="noConversion"/>
  </si>
  <si>
    <t>가칭 Alfred</t>
    <phoneticPr fontId="2" type="noConversion"/>
  </si>
  <si>
    <t>피칭동영상 URL</t>
    <phoneticPr fontId="2" type="noConversion"/>
  </si>
  <si>
    <t>작업필요</t>
    <phoneticPr fontId="2" type="noConversion"/>
  </si>
  <si>
    <t>피칭동영상 비밀번호</t>
    <phoneticPr fontId="2" type="noConversion"/>
  </si>
  <si>
    <t>요약정보</t>
    <phoneticPr fontId="2" type="noConversion"/>
  </si>
  <si>
    <t>유사/경쟁서비스</t>
    <phoneticPr fontId="2" type="noConversion"/>
  </si>
  <si>
    <t>미래의 경쟁사</t>
    <phoneticPr fontId="2" type="noConversion"/>
  </si>
  <si>
    <t>시작동기</t>
    <phoneticPr fontId="2" type="noConversion"/>
  </si>
  <si>
    <t>고객타겟</t>
    <phoneticPr fontId="2" type="noConversion"/>
  </si>
  <si>
    <t>가격요소</t>
    <phoneticPr fontId="2" type="noConversion"/>
  </si>
  <si>
    <t xml:space="preserve">빠르게 변화하고 있는 IT 환경에서 고객과의 소통에 대한 중요성이 그 어느 때보다 높아지고 있습니다.
하지만, 아직도 많은 업체들이 고객지원, 메일링을 통한 마케팅, 사용자 분석 등, 고객과의 소통을 위한 도구를 사용하고 있지 않거나 사용하더라도 많은 업체의 제품을 개별적으로 사용하면서 어려움을 겪고 있습니다.
또한, 서비스 이용자는 자신의 요구를 업체에서 빠르게 해결해 주기를 바라고 있습니다.
알프레드는 이러한 시장의 요구를 풀어내고자 합니다. </t>
    <phoneticPr fontId="2" type="noConversion"/>
  </si>
  <si>
    <t>UserVoice, ZenDesk, ClickDesk 등 외산 제품이 주요 경쟁상대</t>
    <phoneticPr fontId="2" type="noConversion"/>
  </si>
  <si>
    <t>알프레드는 간단한 플러그인의 삽입만으로 고객관리(고객지원, 실시간 고객소통, 사용자 분석, 메일링 등)를 하나의 플랫폼에서 제공하는 통합 고객관리 서비스입니다.
알프레드를 이용하면 저렴한 비용으로 통합된 고객관리를 할 수 있으며,  사용자는 필요한 사항에 대해 빠른 피드백을 받을 수 있어 만족도를 더욱 높일 수 있습니다.</t>
    <phoneticPr fontId="2" type="noConversion"/>
  </si>
  <si>
    <t>국내 또는 국외에서 통합 고객지원 서비스를 운영하고자 하는 업체</t>
    <phoneticPr fontId="2" type="noConversion"/>
  </si>
  <si>
    <t>사용자와의 소통이 중요한 서비스를 운영하거나 운영하고자 하는 업체</t>
    <phoneticPr fontId="2" type="noConversion"/>
  </si>
  <si>
    <t>가격은 Intercom 에서 진행하는 방식으로도 생각해 봄직함</t>
    <phoneticPr fontId="2" type="noConversion"/>
  </si>
  <si>
    <t>마일스톤</t>
    <phoneticPr fontId="2" type="noConversion"/>
  </si>
  <si>
    <t>제품 구성요소에 따라 3가지의 라인업으로 구성될 예정입니다.
1. Lite : 소규모 스타트업에 적합한 제품 구성 (월 9800원)
2. Pro : 좀 더 많은 기능을 통해 고객과의 소통을 하고자 하는 업체를 위한 제품 구성 (월 19800원)
3. Enterprise : 대규모 업체에서를 위한 제품 구성 (별도 문의)</t>
    <phoneticPr fontId="2" type="noConversion"/>
  </si>
  <si>
    <t>1. 고객지원 (티켓관리, 지식검색)
  ~ 2016년 2월까지
2. 사용자피드백 (설문조사, 아이디어제안)
3. 실시간응대 (라이브챗)
  ~ 2016년 6월까지
4. 마케팅 (메일링, 사용자분석)
5. 오류검출 
  ~ 2016년 9월까지
6. Beta 진행
  ~ 2016년 12월까지</t>
    <phoneticPr fontId="2" type="noConversion"/>
  </si>
  <si>
    <t>창업팀을 검증할 수 있는 능력</t>
    <phoneticPr fontId="2" type="noConversion"/>
  </si>
  <si>
    <t>수익모델</t>
    <phoneticPr fontId="2" type="noConversion"/>
  </si>
  <si>
    <t>컨설팅</t>
    <phoneticPr fontId="2" type="noConversion"/>
  </si>
  <si>
    <t>포인트의 가치</t>
    <phoneticPr fontId="2" type="noConversion"/>
  </si>
  <si>
    <t>포인트의 부채여부</t>
    <phoneticPr fontId="2" type="noConversion"/>
  </si>
  <si>
    <t>번개장터</t>
    <phoneticPr fontId="2" type="noConversion"/>
  </si>
  <si>
    <t>초반 활성화 방안</t>
    <phoneticPr fontId="2" type="noConversion"/>
  </si>
  <si>
    <t>몇개이상 물건 올리거나 거래완료 건수가 몇건되면 성과금</t>
    <phoneticPr fontId="2" type="noConversion"/>
  </si>
  <si>
    <t>유사 경쟁 제품</t>
    <phoneticPr fontId="2" type="noConversion"/>
  </si>
  <si>
    <t>비즈니스 모델 특허</t>
    <phoneticPr fontId="2" type="noConversion"/>
  </si>
  <si>
    <t>엔젤투자 등 투자관련 정보</t>
    <phoneticPr fontId="2" type="noConversion"/>
  </si>
  <si>
    <t>서점, 인터넷서핑</t>
    <phoneticPr fontId="2" type="noConversion"/>
  </si>
  <si>
    <t>무엇을 거래하나</t>
    <phoneticPr fontId="2" type="noConversion"/>
  </si>
  <si>
    <t>포인트 발행 조건이 있나</t>
    <phoneticPr fontId="2" type="noConversion"/>
  </si>
  <si>
    <t>택배사 계약 문제</t>
    <phoneticPr fontId="2" type="noConversion"/>
  </si>
  <si>
    <t>포인트 획득</t>
    <phoneticPr fontId="2" type="noConversion"/>
  </si>
  <si>
    <t>포인트 소진</t>
    <phoneticPr fontId="2" type="noConversion"/>
  </si>
  <si>
    <t>카페 모바일 버전 유무</t>
    <phoneticPr fontId="2" type="noConversion"/>
  </si>
  <si>
    <t>모바일 편리함 및 벽돌사건으로 연결</t>
    <phoneticPr fontId="2" type="noConversion"/>
  </si>
  <si>
    <t>멤버끼리 초대하기 유도 (명당 2천포인트, 5명단위로 5천포인트)</t>
    <phoneticPr fontId="2" type="noConversion"/>
  </si>
  <si>
    <t>SNS에 광고 (니가 올린 url로 사이트 방문시 클릭당 200원)</t>
    <phoneticPr fontId="2" type="noConversion"/>
  </si>
  <si>
    <t>play스토어 100만 다운로드
2011년 4월 설립, 9월부터 서비스
인앱 에스크로 안전결제서비스, 자체사기방지시스템을 통한 24시간 모니터링, 편의점 택배와 방문택배 제공, 위치기반 정보 기반의 빠른 직거래 유도
2014년 6월 - 아이템 약 450만개, 매일 1만개 등록, 수수료 없음
 수익이 없는 상태에서 총 30억원 투자유치
미국의 온라인 벼룩시장 크레이그리스트 2013년 1700억 매출올림. 성공적인 공유경제 모델임</t>
    <phoneticPr fontId="2" type="noConversion"/>
  </si>
  <si>
    <t>헬로마켓</t>
    <phoneticPr fontId="2" type="noConversion"/>
  </si>
  <si>
    <t>네이버중고나라</t>
    <phoneticPr fontId="2" type="noConversion"/>
  </si>
  <si>
    <t>온오프 포함하여 18조 추산</t>
    <phoneticPr fontId="2" type="noConversion"/>
  </si>
  <si>
    <t>번개장터 누적 700만다운로드, 4천만개이상 물품
네이버에서 투자받음
핸드폰번호가 아이디
번개톡, 네이버체크아웃, 저렴한 택배, 거래수수료없음, 모바일퍼스트</t>
    <phoneticPr fontId="2" type="noConversion"/>
  </si>
  <si>
    <t>소계</t>
    <phoneticPr fontId="2" type="noConversion"/>
  </si>
  <si>
    <t>4대보험등</t>
    <phoneticPr fontId="2" type="noConversion"/>
  </si>
  <si>
    <t>개월수</t>
    <phoneticPr fontId="2" type="noConversion"/>
  </si>
  <si>
    <t>집기류</t>
    <phoneticPr fontId="2" type="noConversion"/>
  </si>
  <si>
    <t>급여의 10%로 계산</t>
    <phoneticPr fontId="2" type="noConversion"/>
  </si>
  <si>
    <t>월단가</t>
    <phoneticPr fontId="2" type="noConversion"/>
  </si>
  <si>
    <t>영업비</t>
    <phoneticPr fontId="2" type="noConversion"/>
  </si>
  <si>
    <t>교차홍보</t>
    <phoneticPr fontId="2" type="noConversion"/>
  </si>
  <si>
    <t>1. 프로보노(전문가들의 무료재능나눔) - 변호사, 변리사 등의 무료 법률자문 이용하기
미래창조과학부 산하 'K-ICT 본투글로벌센터'가 대표적</t>
    <phoneticPr fontId="2" type="noConversion"/>
  </si>
  <si>
    <t>스타트업CEO의 필수 세무회계</t>
    <phoneticPr fontId="2" type="noConversion"/>
  </si>
  <si>
    <t>서점, 인터넷서핑
서용진 변호사의 무료강연</t>
    <phoneticPr fontId="2" type="noConversion"/>
  </si>
  <si>
    <t>이것이 우리의 가입대상 유저로 추정
가입자수1400만, 현재게시물수 6570만건, 총게시물약3억건, 총방문자 50억
2003.12개설, 2005.2 가입자 2만 돌파</t>
    <phoneticPr fontId="2" type="noConversion"/>
  </si>
  <si>
    <t>아름다운재단</t>
    <phoneticPr fontId="2" type="noConversion"/>
  </si>
  <si>
    <t>마케팅</t>
    <phoneticPr fontId="2" type="noConversion"/>
  </si>
  <si>
    <t>소모품 외 기타</t>
    <phoneticPr fontId="2" type="noConversion"/>
  </si>
  <si>
    <t>교통, 통신, 교육, 출장 등</t>
    <phoneticPr fontId="2" type="noConversion"/>
  </si>
  <si>
    <t>호스팅비</t>
    <phoneticPr fontId="2" type="noConversion"/>
  </si>
  <si>
    <t>스마트오피스 이용</t>
    <phoneticPr fontId="2" type="noConversion"/>
  </si>
  <si>
    <t>무형자산</t>
    <phoneticPr fontId="2" type="noConversion"/>
  </si>
  <si>
    <t>노트북, 모니터, 사무가구 등</t>
    <phoneticPr fontId="2" type="noConversion"/>
  </si>
  <si>
    <t>사무실 임대료</t>
    <phoneticPr fontId="2" type="noConversion"/>
  </si>
  <si>
    <t>관리비</t>
    <phoneticPr fontId="2" type="noConversion"/>
  </si>
  <si>
    <t>스프트웨어, 도메인, 법인설립, 특허 등</t>
    <phoneticPr fontId="2" type="noConversion"/>
  </si>
  <si>
    <t>영업/
마케팅</t>
    <phoneticPr fontId="2" type="noConversion"/>
  </si>
  <si>
    <t>총합</t>
    <phoneticPr fontId="2" type="noConversion"/>
  </si>
  <si>
    <t>월평균</t>
    <phoneticPr fontId="2" type="noConversion"/>
  </si>
  <si>
    <t>1년 총비용</t>
    <phoneticPr fontId="2" type="noConversion"/>
  </si>
  <si>
    <t>도메인 구매</t>
    <phoneticPr fontId="2" type="noConversion"/>
  </si>
  <si>
    <t>아이콘 만들기</t>
    <phoneticPr fontId="2" type="noConversion"/>
  </si>
  <si>
    <t>웹사이트 개발</t>
    <phoneticPr fontId="2" type="noConversion"/>
  </si>
  <si>
    <t xml:space="preserve">컨설팅
받을 것 </t>
    <phoneticPr fontId="2" type="noConversion"/>
  </si>
  <si>
    <t>실제적인 개인정보보호 방안은?</t>
    <phoneticPr fontId="2" type="noConversion"/>
  </si>
  <si>
    <t>안심주소나 안심 번호로 거래
쪽지/톡으로 웹/앱 내에서 소통
본인인증(휴대폰인증 등) 하나?</t>
    <phoneticPr fontId="2" type="noConversion"/>
  </si>
  <si>
    <t>http://kr.besuccess.com/2015/01/korea-top-5-accelerator/?utm_reader=feedly&amp;utm_content=buffer8001d&amp;utm_medium=social&amp;utm_source=twitter.com&amp;utm_campaign=buffer</t>
    <phoneticPr fontId="2" type="noConversion"/>
  </si>
  <si>
    <t>디캠프</t>
    <phoneticPr fontId="2" type="noConversion"/>
  </si>
  <si>
    <t>매쉬업엔젤스</t>
    <phoneticPr fontId="2" type="noConversion"/>
  </si>
  <si>
    <t>데모데이</t>
    <phoneticPr fontId="2" type="noConversion"/>
  </si>
  <si>
    <t>2015년에는 권도균 1인 대표 체제로 변화</t>
    <phoneticPr fontId="2" type="noConversion"/>
  </si>
  <si>
    <t>모바일, 커머스, ICT, HW-SW 융합, 헬스케어 분야의 초기 스타트업 유리</t>
    <phoneticPr fontId="2" type="noConversion"/>
  </si>
  <si>
    <t>2주당 한번 정도 파트너들과 미팅, 6개월까지 이어짐</t>
    <phoneticPr fontId="2" type="noConversion"/>
  </si>
  <si>
    <t>돈 보다는 경영, 재능보다는 진정성, 경험보다는 원칙을 강조한다</t>
    <phoneticPr fontId="2" type="noConversion"/>
  </si>
  <si>
    <t>택배사에서 커미션 받을 수 있나</t>
    <phoneticPr fontId="2" type="noConversion"/>
  </si>
  <si>
    <t>전체 중고시장</t>
    <phoneticPr fontId="2" type="noConversion"/>
  </si>
  <si>
    <t>조사할것</t>
    <phoneticPr fontId="2" type="noConversion"/>
  </si>
  <si>
    <t>사업의 본질' 고민 필요
고객은 누구, 시장은 어디인가. 고객은 왜 그 제품을 사야하는가. 대안 제품은 존재하는가에 대한 충분한 고민을 거친 후에 지원</t>
    <phoneticPr fontId="2" type="noConversion"/>
  </si>
  <si>
    <t xml:space="preserve">프라이머
</t>
    <phoneticPr fontId="2" type="noConversion"/>
  </si>
  <si>
    <t>http://primer.kr/</t>
    <phoneticPr fontId="2" type="noConversion"/>
  </si>
  <si>
    <t>신청 - 'http://primer.kr/apply/</t>
    <phoneticPr fontId="2" type="noConversion"/>
  </si>
  <si>
    <t>http://blog.naver.com/g4bnipa/220558856290</t>
  </si>
  <si>
    <t>팁스프로그램</t>
    <phoneticPr fontId="2" type="noConversion"/>
  </si>
  <si>
    <t>국내5대엑셀러레이터</t>
    <phoneticPr fontId="2" type="noConversion"/>
  </si>
  <si>
    <t>Tips</t>
    <phoneticPr fontId="2" type="noConversion"/>
  </si>
  <si>
    <t>운영사(Partners)를 통해 상시접수</t>
    <phoneticPr fontId="2" type="noConversion"/>
  </si>
  <si>
    <t>운영사의 투자 필수</t>
    <phoneticPr fontId="2" type="noConversion"/>
  </si>
  <si>
    <t>www.jointips.or.kr</t>
    <phoneticPr fontId="2" type="noConversion"/>
  </si>
  <si>
    <t>스파크랩</t>
    <phoneticPr fontId="2" type="noConversion"/>
  </si>
  <si>
    <t>http://www.sparklabs.co.kr/kr/html/home.html</t>
    <phoneticPr fontId="2" type="noConversion"/>
  </si>
  <si>
    <t xml:space="preserve">MARU180에 위치한 무료 사무실과 90만 달러 가치의 클라우드 서비스, 법률 상담, SendGrid 등 다양한 특전이 </t>
    <phoneticPr fontId="2" type="noConversion"/>
  </si>
  <si>
    <t>IoT 전문 엑셀러레이터 인천 송도에 설립</t>
    <phoneticPr fontId="2" type="noConversion"/>
  </si>
  <si>
    <t>최대 6% 지분의 대가로 모든 회사들에게 $25,000 (약 2700만원)을 지원 - 상황에따라 조정 가능
3개월동안 같이 할 멘토 매칭</t>
    <phoneticPr fontId="2" type="noConversion"/>
  </si>
  <si>
    <t xml:space="preserve">Demo Day에서는 스타트업들이 일류의 글로벌 투자자들에게 피칭(IR)할 기회가 </t>
    <phoneticPr fontId="2" type="noConversion"/>
  </si>
  <si>
    <t>인터넷, 모바일, 온라인게임, 이커머스, 디지털미디어, 헬스케어 및 핀테크 분야 관심</t>
    <phoneticPr fontId="2" type="noConversion"/>
  </si>
  <si>
    <t>패스트트랙</t>
    <phoneticPr fontId="2" type="noConversion"/>
  </si>
  <si>
    <t>퓨처플레이</t>
    <phoneticPr fontId="2" type="noConversion"/>
  </si>
  <si>
    <t>http://fast-track.asia/wp/</t>
    <phoneticPr fontId="2" type="noConversion"/>
  </si>
  <si>
    <t>태도 좋은 팀이라면, 당장 정확한 비즈니스 모델 없어도 투자 결정</t>
    <phoneticPr fontId="2" type="noConversion"/>
  </si>
  <si>
    <t>팀 꾸리지 못한 예비 창업자(인벤터)에게 1년 간 연봉 지급하며 육성</t>
    <phoneticPr fontId="2" type="noConversion"/>
  </si>
  <si>
    <t>실패, 자금에 대한 두려움으로 대학원, 대기업 등에서 창업을 꿈꾸고만 있는 유능한 개발자들을 필드로 끌어냄</t>
    <phoneticPr fontId="2" type="noConversion"/>
  </si>
  <si>
    <t>소셜벤처 전문 엑셀러레이터로, D3 임팩트엔진 프로그램 운영</t>
    <phoneticPr fontId="2" type="noConversion"/>
  </si>
  <si>
    <r>
      <t xml:space="preserve">헬스케어, </t>
    </r>
    <r>
      <rPr>
        <b/>
        <sz val="10"/>
        <color rgb="FFFF0000"/>
        <rFont val="맑은 고딕"/>
        <family val="3"/>
        <charset val="129"/>
        <scheme val="minor"/>
      </rPr>
      <t>공유경제</t>
    </r>
    <r>
      <rPr>
        <sz val="10"/>
        <color theme="1"/>
        <rFont val="맑은 고딕"/>
        <family val="3"/>
        <charset val="129"/>
        <scheme val="minor"/>
      </rPr>
      <t>, 신재생 에너지 분야 소셜 벤처에게 유리</t>
    </r>
    <phoneticPr fontId="2" type="noConversion"/>
  </si>
  <si>
    <t>연중 임팩트엔진 프로그램 공고를 통해 소셜벤처를 모집하고 있다. 상시 이메일 접수 또한 가능</t>
    <phoneticPr fontId="2" type="noConversion"/>
  </si>
  <si>
    <t>D3Jubilee는 넘어진 (혹은 소외된) 자들이 일어설 수 있는 발판(시스템 체인지)을 뜻합니다</t>
    <phoneticPr fontId="2" type="noConversion"/>
  </si>
  <si>
    <t>사이트 내 contact 통해서 수시접수 가능</t>
    <phoneticPr fontId="2" type="noConversion"/>
  </si>
  <si>
    <t>D3쥬빌리</t>
    <phoneticPr fontId="2" type="noConversion"/>
  </si>
  <si>
    <t>http://www.d3jubilee.com/</t>
    <phoneticPr fontId="2" type="noConversion"/>
  </si>
  <si>
    <t>돈보다는 공간 제공, 네트워크와 투자유치와 홍보를 도와줌</t>
    <phoneticPr fontId="2" type="noConversion"/>
  </si>
  <si>
    <t>http://dcamp.kr/</t>
    <phoneticPr fontId="2" type="noConversion"/>
  </si>
  <si>
    <t>4층 협업공간(무료) 거쳐서 디데이(디캠프 데모데이)에서 좋은 성적 거두면 5층 보육공간 입주</t>
    <phoneticPr fontId="2" type="noConversion"/>
  </si>
  <si>
    <t>디데이는 매월 마지막주 목요일 저녁에 열린다. 대개 50개 안팎의 팀이 지원하는데 다섯 팀을 선정해 발표 기회를 준다. 디데이에서는 심사위원 5명 앞에서 5분 동안 발표하고 10분 동안 질의응답 한다. 디캠프는 한두 팀을 선정해 입주시킨다.</t>
    <phoneticPr fontId="2" type="noConversion"/>
  </si>
  <si>
    <t>보육공간 입주기간은 6개월, 투자도 받고 언론홍보도 함, 일부는 시드머니 투자받음</t>
    <phoneticPr fontId="2" type="noConversion"/>
  </si>
  <si>
    <t>http://www.mashupangels.com/</t>
    <phoneticPr fontId="2" type="noConversion"/>
  </si>
  <si>
    <r>
      <t xml:space="preserve">선릉역 근처 위치하며 '대한민국 최고의 </t>
    </r>
    <r>
      <rPr>
        <sz val="10"/>
        <color rgb="FFFF0000"/>
        <rFont val="맑은 고딕"/>
        <family val="3"/>
        <charset val="129"/>
        <scheme val="minor"/>
      </rPr>
      <t>창업지원공간</t>
    </r>
    <r>
      <rPr>
        <sz val="10"/>
        <color theme="1"/>
        <rFont val="맑은 고딕"/>
        <family val="3"/>
        <charset val="129"/>
        <scheme val="minor"/>
      </rPr>
      <t>'이라 자부함</t>
    </r>
    <phoneticPr fontId="2" type="noConversion"/>
  </si>
  <si>
    <t>http://kwang82.hankyung.com/2015_11_01_archive.html</t>
  </si>
  <si>
    <t>디캠프</t>
    <phoneticPr fontId="2" type="noConversion"/>
  </si>
  <si>
    <t>투자 규모는 5천만 원에서 최대 3억 원이며, 평균 투자 금액은 1억 수 천만 원 규모다.</t>
    <phoneticPr fontId="2" type="noConversion"/>
  </si>
  <si>
    <t>2014년11월결성</t>
    <phoneticPr fontId="2" type="noConversion"/>
  </si>
  <si>
    <t>매주 화요일마다 20~30개의 팀을 살펴본 후 매쉬업엔젤스 파트너들 간 회의를 통해 선별된 팀과 2~3회 정도 만남을 가진다</t>
    <phoneticPr fontId="2" type="noConversion"/>
  </si>
  <si>
    <t>데모데이나 심사를 위해 참여한 행사에서 스타트업들을 직접 만나기도 한다며, 면담을 통해 직접 대면한 팀을 선호</t>
    <phoneticPr fontId="2" type="noConversion"/>
  </si>
  <si>
    <t>실제 내문제를 푸는 서비스(생활밀착형 서비스), 시장조사를 통한 실질적인 자료, 조직의 짜임새, 통장사본 요구하기도</t>
    <phoneticPr fontId="2" type="noConversion"/>
  </si>
  <si>
    <t>2015년은 O2O, 커머스, IoT, 솔루션 중심으로 투자, 2016년은 가상현실이나 스마트카 분야 투자계획</t>
    <phoneticPr fontId="2" type="noConversion"/>
  </si>
  <si>
    <t>벤처스퀘어</t>
    <phoneticPr fontId="2" type="noConversion"/>
  </si>
  <si>
    <t>스타트업 전문 미디어</t>
    <phoneticPr fontId="2" type="noConversion"/>
  </si>
  <si>
    <t>로켓펀치</t>
    <phoneticPr fontId="2" type="noConversion"/>
  </si>
  <si>
    <t>스타트업 정보제공, 구인구직</t>
    <phoneticPr fontId="2" type="noConversion"/>
  </si>
  <si>
    <t>네오플라이</t>
    <phoneticPr fontId="2" type="noConversion"/>
  </si>
  <si>
    <t>넥슨앤파트너즈센터</t>
    <phoneticPr fontId="2" type="noConversion"/>
  </si>
  <si>
    <t>게임전문벤처, 스타트업 지원</t>
    <phoneticPr fontId="2" type="noConversion"/>
  </si>
  <si>
    <t>창업 준비 단계의 스타트업들의 성장을 위해 맞춤형 멘토링과 사무 공간, 창업지원금을 제공하는 스타트업 엑셀레이터</t>
    <phoneticPr fontId="2" type="noConversion"/>
  </si>
  <si>
    <t>드림플러스</t>
    <phoneticPr fontId="2" type="noConversion"/>
  </si>
  <si>
    <t>한화 S&amp;C가 운영하는 스타트업 액셀러레이터입니다.</t>
    <phoneticPr fontId="2" type="noConversion"/>
  </si>
  <si>
    <t>소풍</t>
    <phoneticPr fontId="2" type="noConversion"/>
  </si>
  <si>
    <t>사회적 가치를 창출하는 소셜벤처에 투자, 인큐베이팅하는 회사</t>
    <phoneticPr fontId="2" type="noConversion"/>
  </si>
  <si>
    <t>Kstartup</t>
    <phoneticPr fontId="2" type="noConversion"/>
  </si>
  <si>
    <t>sGen Eco Network</t>
    <phoneticPr fontId="2" type="noConversion"/>
  </si>
  <si>
    <t>참신한 사업 아이디어와 사업 수행 역량을 보유한 Startup을 발굴, 지원하기 위한 삼성SDS의 Acceleration 프로그램입니다.</t>
    <phoneticPr fontId="2" type="noConversion"/>
  </si>
  <si>
    <t>파운더스캠프</t>
    <phoneticPr fontId="2" type="noConversion"/>
  </si>
  <si>
    <t>http://www.demoday.co.kr/</t>
    <phoneticPr fontId="2" type="noConversion"/>
  </si>
  <si>
    <r>
      <t xml:space="preserve">창업멤버 내 개발자 유무 중요하지만 </t>
    </r>
    <r>
      <rPr>
        <sz val="10"/>
        <color rgb="FFFF0000"/>
        <rFont val="맑은 고딕"/>
        <family val="3"/>
        <charset val="129"/>
        <scheme val="minor"/>
      </rPr>
      <t>팀구성 조화필요</t>
    </r>
    <r>
      <rPr>
        <sz val="10"/>
        <color rgb="FF000000"/>
        <rFont val="맑은 고딕"/>
        <family val="3"/>
        <charset val="129"/>
        <scheme val="minor"/>
      </rPr>
      <t>, 팀원 모두 개발자면 제외 가능성 높음</t>
    </r>
    <phoneticPr fontId="2" type="noConversion"/>
  </si>
  <si>
    <r>
      <rPr>
        <sz val="10"/>
        <color rgb="FFFF0000"/>
        <rFont val="맑은 고딕"/>
        <family val="3"/>
        <charset val="129"/>
        <scheme val="minor"/>
      </rPr>
      <t>해외 확장 가능성</t>
    </r>
    <r>
      <rPr>
        <sz val="10"/>
        <color rgb="FF000000"/>
        <rFont val="맑은 고딕"/>
        <family val="3"/>
        <charset val="129"/>
        <scheme val="minor"/>
      </rPr>
      <t xml:space="preserve">이 가장 중요 </t>
    </r>
    <phoneticPr fontId="2" type="noConversion"/>
  </si>
  <si>
    <r>
      <t xml:space="preserve">엑셀러레이팅 프로그램을 마무리 짓는 데모데이 이후, </t>
    </r>
    <r>
      <rPr>
        <sz val="10"/>
        <color rgb="FFFF0000"/>
        <rFont val="맑은 고딕"/>
        <family val="3"/>
        <charset val="129"/>
        <scheme val="minor"/>
      </rPr>
      <t>팁스</t>
    </r>
    <r>
      <rPr>
        <sz val="10"/>
        <color theme="1"/>
        <rFont val="맑은 고딕"/>
        <family val="3"/>
        <charset val="129"/>
        <scheme val="minor"/>
      </rPr>
      <t xml:space="preserve"> 스타트업을 선정한다.</t>
    </r>
    <phoneticPr fontId="2" type="noConversion"/>
  </si>
  <si>
    <r>
      <t>벤처펀드나 인큐베이터, 엑셀러레이터가 아니라 회사를 만드는 '</t>
    </r>
    <r>
      <rPr>
        <sz val="10"/>
        <color rgb="FFFF0000"/>
        <rFont val="맑은 고딕"/>
        <family val="3"/>
        <charset val="129"/>
        <scheme val="minor"/>
      </rPr>
      <t>컴퍼니 빌더</t>
    </r>
    <r>
      <rPr>
        <sz val="10"/>
        <color theme="1"/>
        <rFont val="맑은 고딕"/>
        <family val="3"/>
        <charset val="129"/>
        <scheme val="minor"/>
      </rPr>
      <t>' 입니다.</t>
    </r>
    <phoneticPr fontId="2" type="noConversion"/>
  </si>
  <si>
    <r>
      <t xml:space="preserve">국내에서 기술 이해도가 가장 높은 </t>
    </r>
    <r>
      <rPr>
        <sz val="10"/>
        <color rgb="FFFF0000"/>
        <rFont val="맑은 고딕"/>
        <family val="3"/>
        <charset val="129"/>
        <scheme val="minor"/>
      </rPr>
      <t>테크 전문</t>
    </r>
    <r>
      <rPr>
        <sz val="10"/>
        <color theme="1"/>
        <rFont val="맑은 고딕"/>
        <family val="3"/>
        <charset val="129"/>
        <scheme val="minor"/>
      </rPr>
      <t xml:space="preserve"> 엑셀러레이터, 석박사 이상의 창업자들에게 유리</t>
    </r>
    <phoneticPr fontId="2" type="noConversion"/>
  </si>
  <si>
    <r>
      <t xml:space="preserve">(사)앱센터 산하의 엑셀러레이터로 국내 스타트업 및 창업가들의 </t>
    </r>
    <r>
      <rPr>
        <sz val="10"/>
        <color rgb="FFFF0000"/>
        <rFont val="맑은 고딕"/>
        <family val="3"/>
        <charset val="129"/>
        <scheme val="minor"/>
      </rPr>
      <t>글로벌 시장 진출을 지원</t>
    </r>
    <r>
      <rPr>
        <sz val="10"/>
        <color theme="1"/>
        <rFont val="맑은 고딕"/>
        <family val="3"/>
        <charset val="129"/>
        <scheme val="minor"/>
      </rPr>
      <t>합니다.</t>
    </r>
    <phoneticPr fontId="2" type="noConversion"/>
  </si>
  <si>
    <t>스타트업 관련 정보제공??</t>
    <phoneticPr fontId="2" type="noConversion"/>
  </si>
  <si>
    <t>http://www.sopoong.net/</t>
    <phoneticPr fontId="2" type="noConversion"/>
  </si>
  <si>
    <t>파운더스캠프(Founders Camp)는 "벤처투자 + 엑셀러레이터 + 인큐베이터"라고 홍보되어 있으나 중소기업청 지정 창업보육센터 사이트로 연결됨.</t>
    <phoneticPr fontId="2" type="noConversion"/>
  </si>
  <si>
    <t>http://www1.gvc.or.kr/</t>
    <phoneticPr fontId="2" type="noConversion"/>
  </si>
  <si>
    <t>스타트업 키우는 액셀러레이터의 세계</t>
    <phoneticPr fontId="2" type="noConversion"/>
  </si>
  <si>
    <t>http://daily.hankooki.com/lpage/economy/201512/dh20151212085416138150.htm</t>
    <phoneticPr fontId="2" type="noConversion"/>
  </si>
  <si>
    <t>별 정보 없음. http://platum.kr/archives/3568</t>
    <phoneticPr fontId="2" type="noConversion"/>
  </si>
  <si>
    <t>이그나이트스파크</t>
    <phoneticPr fontId="2" type="noConversion"/>
  </si>
  <si>
    <t>소셜, 모바일, 인터넷과 IT 분야의 성장 가능성이 높은 스타트업을 발굴하고 지원하는 엑셀러레이터입니다.</t>
    <phoneticPr fontId="2" type="noConversion"/>
  </si>
  <si>
    <t>http://platum.kr/archives/30670</t>
  </si>
  <si>
    <t>전 네오플라이 출신 1인 기업</t>
    <phoneticPr fontId="2" type="noConversion"/>
  </si>
  <si>
    <t>http://www.neoply.com/</t>
    <phoneticPr fontId="2" type="noConversion"/>
  </si>
  <si>
    <t>중고물품 거래에 대한 설문</t>
    <phoneticPr fontId="2" type="noConversion"/>
  </si>
  <si>
    <t>성명</t>
    <phoneticPr fontId="2" type="noConversion"/>
  </si>
  <si>
    <t>연령</t>
    <phoneticPr fontId="2" type="noConversion"/>
  </si>
  <si>
    <t>장소</t>
    <phoneticPr fontId="2" type="noConversion"/>
  </si>
  <si>
    <t>성별</t>
    <phoneticPr fontId="2" type="noConversion"/>
  </si>
  <si>
    <t>직업</t>
    <phoneticPr fontId="2" type="noConversion"/>
  </si>
  <si>
    <t>일시</t>
    <phoneticPr fontId="2" type="noConversion"/>
  </si>
  <si>
    <t>중고거래를 해본적이 있는가</t>
    <phoneticPr fontId="2" type="noConversion"/>
  </si>
  <si>
    <t>중고마켓은 무엇을 이용하는가</t>
    <phoneticPr fontId="2" type="noConversion"/>
  </si>
  <si>
    <t>번개장터</t>
    <phoneticPr fontId="2" type="noConversion"/>
  </si>
  <si>
    <t>헬로마켓</t>
    <phoneticPr fontId="2" type="noConversion"/>
  </si>
  <si>
    <t>기타</t>
    <phoneticPr fontId="2" type="noConversion"/>
  </si>
  <si>
    <t>판적이 없다면 왜</t>
    <phoneticPr fontId="2" type="noConversion"/>
  </si>
  <si>
    <t>팔 물건이 없다</t>
    <phoneticPr fontId="2" type="noConversion"/>
  </si>
  <si>
    <t>팔기 귀찮다</t>
    <phoneticPr fontId="2" type="noConversion"/>
  </si>
  <si>
    <t>산적이 없다는 왜</t>
    <phoneticPr fontId="2" type="noConversion"/>
  </si>
  <si>
    <t>돈받고 팔기에는 애매하다</t>
    <phoneticPr fontId="2" type="noConversion"/>
  </si>
  <si>
    <t>남이 쓰던거라 찝찝</t>
    <phoneticPr fontId="2" type="noConversion"/>
  </si>
  <si>
    <t>사기당할까바</t>
    <phoneticPr fontId="2" type="noConversion"/>
  </si>
  <si>
    <t>귀찮아서 새것 선호</t>
    <phoneticPr fontId="2" type="noConversion"/>
  </si>
  <si>
    <t>최근 거래 시기</t>
    <phoneticPr fontId="2" type="noConversion"/>
  </si>
  <si>
    <t>최근 한달내</t>
    <phoneticPr fontId="2" type="noConversion"/>
  </si>
  <si>
    <t>최근 1년내</t>
    <phoneticPr fontId="2" type="noConversion"/>
  </si>
  <si>
    <t>몇년전</t>
    <phoneticPr fontId="2" type="noConversion"/>
  </si>
  <si>
    <t>중고 거래 주기</t>
    <phoneticPr fontId="2" type="noConversion"/>
  </si>
  <si>
    <t>한달에 한번</t>
    <phoneticPr fontId="2" type="noConversion"/>
  </si>
  <si>
    <t>1년에 한번</t>
    <phoneticPr fontId="2" type="noConversion"/>
  </si>
  <si>
    <t>1년에 2-3</t>
    <phoneticPr fontId="2" type="noConversion"/>
  </si>
  <si>
    <t>무료로 나눠준적이 있나</t>
    <phoneticPr fontId="2" type="noConversion"/>
  </si>
  <si>
    <t>있다면 왜</t>
    <phoneticPr fontId="2" type="noConversion"/>
  </si>
  <si>
    <t>팔기에는 저렴해서</t>
    <phoneticPr fontId="2" type="noConversion"/>
  </si>
  <si>
    <t>기부차원에서</t>
    <phoneticPr fontId="2" type="noConversion"/>
  </si>
  <si>
    <t>없다면 왜</t>
    <phoneticPr fontId="2" type="noConversion"/>
  </si>
  <si>
    <t>돈이 아닌 포인트나 물건은 남에게 그냥 주는게 쉽나</t>
    <phoneticPr fontId="2" type="noConversion"/>
  </si>
  <si>
    <t>포털중고카페</t>
    <phoneticPr fontId="2" type="noConversion"/>
  </si>
  <si>
    <t>옥션중고장터</t>
    <phoneticPr fontId="2" type="noConversion"/>
  </si>
  <si>
    <t>있다면 주로 어떤 물건</t>
    <phoneticPr fontId="2" type="noConversion"/>
  </si>
  <si>
    <t>자동차나 IT기기 같은 고가의 제품</t>
    <phoneticPr fontId="2" type="noConversion"/>
  </si>
  <si>
    <t>몇만원 정도의 가전이나 생활용품</t>
    <phoneticPr fontId="2" type="noConversion"/>
  </si>
  <si>
    <t>몇천원 단위의 옷이나 소품</t>
    <phoneticPr fontId="2" type="noConversion"/>
  </si>
  <si>
    <t>[1.투자금액] 탭 참조
원하는 투자금액의 구체적인 사용처</t>
    <phoneticPr fontId="2" type="noConversion"/>
  </si>
  <si>
    <t>1년</t>
    <phoneticPr fontId="2" type="noConversion"/>
  </si>
  <si>
    <t>2년</t>
    <phoneticPr fontId="2" type="noConversion"/>
  </si>
  <si>
    <t>서비스 오픈후 하반기 베타기간 (주로 SNS)</t>
    <phoneticPr fontId="2" type="noConversion"/>
  </si>
  <si>
    <t>퇴직금</t>
    <phoneticPr fontId="2" type="noConversion"/>
  </si>
  <si>
    <t>물품 등록시 고려</t>
    <phoneticPr fontId="2" type="noConversion"/>
  </si>
  <si>
    <t>주소표현</t>
    <phoneticPr fontId="2" type="noConversion"/>
  </si>
  <si>
    <t>카테고리 정리</t>
    <phoneticPr fontId="2" type="noConversion"/>
  </si>
  <si>
    <t>찜하기</t>
    <phoneticPr fontId="2" type="noConversion"/>
  </si>
  <si>
    <t>이미 팔린 찜한 물건에 대한 추적</t>
    <phoneticPr fontId="2" type="noConversion"/>
  </si>
  <si>
    <t>다시 시장에 나왔을때의 정책 (카피 or 하나로 유지?..그리고 더 비싸게 팔수 없다든지..)</t>
    <phoneticPr fontId="2" type="noConversion"/>
  </si>
  <si>
    <t>3년</t>
    <phoneticPr fontId="2" type="noConversion"/>
  </si>
  <si>
    <t>2016년</t>
    <phoneticPr fontId="2" type="noConversion"/>
  </si>
  <si>
    <t>2015년</t>
    <phoneticPr fontId="2" type="noConversion"/>
  </si>
  <si>
    <t>12월</t>
    <phoneticPr fontId="2" type="noConversion"/>
  </si>
  <si>
    <t>5월</t>
    <phoneticPr fontId="2" type="noConversion"/>
  </si>
  <si>
    <t>11월</t>
    <phoneticPr fontId="2" type="noConversion"/>
  </si>
  <si>
    <t>1월</t>
    <phoneticPr fontId="2" type="noConversion"/>
  </si>
  <si>
    <t>2월</t>
    <phoneticPr fontId="2" type="noConversion"/>
  </si>
  <si>
    <t>3월</t>
    <phoneticPr fontId="2" type="noConversion"/>
  </si>
  <si>
    <t>4월</t>
    <phoneticPr fontId="2" type="noConversion"/>
  </si>
  <si>
    <t>6월</t>
    <phoneticPr fontId="2" type="noConversion"/>
  </si>
  <si>
    <t>7월</t>
    <phoneticPr fontId="2" type="noConversion"/>
  </si>
  <si>
    <t>8월</t>
    <phoneticPr fontId="2" type="noConversion"/>
  </si>
  <si>
    <t>9월</t>
    <phoneticPr fontId="2" type="noConversion"/>
  </si>
  <si>
    <t>10월</t>
    <phoneticPr fontId="2" type="noConversion"/>
  </si>
  <si>
    <t>정식서비스</t>
    <phoneticPr fontId="2" type="noConversion"/>
  </si>
  <si>
    <t>기획안작성</t>
    <phoneticPr fontId="2" type="noConversion"/>
  </si>
  <si>
    <t>핵심키워드</t>
    <phoneticPr fontId="2" type="noConversion"/>
  </si>
  <si>
    <t>무료 공유경제 플랫폼 (생태계)</t>
    <phoneticPr fontId="2" type="noConversion"/>
  </si>
  <si>
    <t>상세 설명</t>
    <phoneticPr fontId="2" type="noConversion"/>
  </si>
  <si>
    <t>이사이트가 왜 가치를 가지나?</t>
    <phoneticPr fontId="2" type="noConversion"/>
  </si>
  <si>
    <t>현실적으로 사람들은 왜 이사이트를 이용하나</t>
    <phoneticPr fontId="2" type="noConversion"/>
  </si>
  <si>
    <t>기존 거래의 문제점은?</t>
    <phoneticPr fontId="2" type="noConversion"/>
  </si>
  <si>
    <t>마케팅 방안</t>
    <phoneticPr fontId="2" type="noConversion"/>
  </si>
  <si>
    <t>거래에 대한 신뢰도</t>
    <phoneticPr fontId="2" type="noConversion"/>
  </si>
  <si>
    <r>
      <t xml:space="preserve">남는 물건을 나누고, 이때 받은 포인트로 필요한 물건을 얻는다.
* 물건이나 용역이 거래되지만 </t>
    </r>
    <r>
      <rPr>
        <u/>
        <sz val="10"/>
        <color theme="1"/>
        <rFont val="맑은 고딕"/>
        <family val="3"/>
        <charset val="129"/>
        <scheme val="minor"/>
      </rPr>
      <t>실제 돈이 오고가지 않는 선물(present)경제</t>
    </r>
    <r>
      <rPr>
        <sz val="10"/>
        <color theme="1"/>
        <rFont val="맑은 고딕"/>
        <family val="3"/>
        <charset val="129"/>
        <scheme val="minor"/>
      </rPr>
      <t xml:space="preserve">이며, 내가 나눈 것에 대한 보상으로 필요한 것을 얻을 수 있는 </t>
    </r>
    <r>
      <rPr>
        <u/>
        <sz val="10"/>
        <color theme="1"/>
        <rFont val="맑은 고딕"/>
        <family val="3"/>
        <charset val="129"/>
        <scheme val="minor"/>
      </rPr>
      <t>포인트를 획득</t>
    </r>
    <r>
      <rPr>
        <sz val="10"/>
        <color theme="1"/>
        <rFont val="맑은 고딕"/>
        <family val="3"/>
        <charset val="129"/>
        <scheme val="minor"/>
      </rPr>
      <t>한다.
* 거래에 대한 보상이 가상의 포인트이므로 초반에는 적은 가치(공짜수준)를 가지는 물건 거래부터 시작하게 되며, 향후 '나누고' 시장이 활성화되면 고가의 물건, 용역서비스, 펀딩/기부 등으로 확장될 수 있다.</t>
    </r>
    <phoneticPr fontId="2" type="noConversion"/>
  </si>
  <si>
    <r>
      <t xml:space="preserve">
* 기존의 무료 나눔 거래를 통하고 난뒤에는 아무런 보상이 없는데, 잉여를 나눈것에 대해 필요한 것을 얻을 권리를 </t>
    </r>
    <r>
      <rPr>
        <u/>
        <sz val="10"/>
        <color theme="1"/>
        <rFont val="맑은 고딕"/>
        <family val="3"/>
        <charset val="129"/>
        <scheme val="minor"/>
      </rPr>
      <t>보상</t>
    </r>
    <r>
      <rPr>
        <sz val="10"/>
        <color theme="1"/>
        <rFont val="맑은 고딕"/>
        <family val="3"/>
        <charset val="129"/>
        <scheme val="minor"/>
      </rPr>
      <t xml:space="preserve">해 주는 '나누고' 이용을 좋아할 것이다.
* 잉여물건은 </t>
    </r>
    <r>
      <rPr>
        <u/>
        <sz val="10"/>
        <color theme="1"/>
        <rFont val="맑은 고딕"/>
        <family val="3"/>
        <charset val="129"/>
        <scheme val="minor"/>
      </rPr>
      <t>쉽게 처분</t>
    </r>
    <r>
      <rPr>
        <sz val="10"/>
        <color theme="1"/>
        <rFont val="맑은 고딕"/>
        <family val="3"/>
        <charset val="129"/>
        <scheme val="minor"/>
      </rPr>
      <t xml:space="preserve">되고 내가 원하는 것은 </t>
    </r>
    <r>
      <rPr>
        <u/>
        <sz val="10"/>
        <color theme="1"/>
        <rFont val="맑은 고딕"/>
        <family val="3"/>
        <charset val="129"/>
        <scheme val="minor"/>
      </rPr>
      <t>공짜</t>
    </r>
    <r>
      <rPr>
        <sz val="10"/>
        <color theme="1"/>
        <rFont val="맑은 고딕"/>
        <family val="3"/>
        <charset val="129"/>
        <scheme val="minor"/>
      </rPr>
      <t xml:space="preserve">로 얻게 된다. (공짜 싫어하는 사람 없음)
* 거래시에 원칙적으로 무료라는 생각에 거래에 </t>
    </r>
    <r>
      <rPr>
        <u/>
        <sz val="10"/>
        <color theme="1"/>
        <rFont val="맑은 고딕"/>
        <family val="3"/>
        <charset val="129"/>
        <scheme val="minor"/>
      </rPr>
      <t>부담은 낮고</t>
    </r>
    <r>
      <rPr>
        <sz val="10"/>
        <color theme="1"/>
        <rFont val="맑은 고딕"/>
        <family val="3"/>
        <charset val="129"/>
        <scheme val="minor"/>
      </rPr>
      <t xml:space="preserve"> 상대적으로 </t>
    </r>
    <r>
      <rPr>
        <u/>
        <sz val="10"/>
        <color theme="1"/>
        <rFont val="맑은 고딕"/>
        <family val="3"/>
        <charset val="129"/>
        <scheme val="minor"/>
      </rPr>
      <t>높은 만족감</t>
    </r>
    <r>
      <rPr>
        <sz val="10"/>
        <color theme="1"/>
        <rFont val="맑은 고딕"/>
        <family val="3"/>
        <charset val="129"/>
        <scheme val="minor"/>
      </rPr>
      <t xml:space="preserve">을 느끼게 된다.
* 뻔하지 않은 물건들을 찾아보고 무료로 사는 즐거움의 </t>
    </r>
    <r>
      <rPr>
        <u/>
        <sz val="10"/>
        <color theme="1"/>
        <rFont val="맑은 고딕"/>
        <family val="3"/>
        <charset val="129"/>
        <scheme val="minor"/>
      </rPr>
      <t>중독성</t>
    </r>
    <r>
      <rPr>
        <sz val="10"/>
        <color theme="1"/>
        <rFont val="맑은 고딕"/>
        <family val="3"/>
        <charset val="129"/>
        <scheme val="minor"/>
      </rPr>
      <t xml:space="preserve">을 가지게 된다.
* 물품 판매외에도 조금만 노력하면 </t>
    </r>
    <r>
      <rPr>
        <u/>
        <sz val="10"/>
        <color theme="1"/>
        <rFont val="맑은 고딕"/>
        <family val="3"/>
        <charset val="129"/>
        <scheme val="minor"/>
      </rPr>
      <t>획득되는 포인트에 매력</t>
    </r>
    <r>
      <rPr>
        <sz val="10"/>
        <color theme="1"/>
        <rFont val="맑은 고딕"/>
        <family val="3"/>
        <charset val="129"/>
        <scheme val="minor"/>
      </rPr>
      <t xml:space="preserve">을 느낀다.
* 실제 돈이 오고가지 않으므로 각종 거래시에 </t>
    </r>
    <r>
      <rPr>
        <u/>
        <sz val="10"/>
        <color theme="1"/>
        <rFont val="맑은 고딕"/>
        <family val="3"/>
        <charset val="129"/>
        <scheme val="minor"/>
      </rPr>
      <t>사기에 대한 위험도가 낮다</t>
    </r>
    <r>
      <rPr>
        <sz val="10"/>
        <color theme="1"/>
        <rFont val="맑은 고딕"/>
        <family val="3"/>
        <charset val="129"/>
        <scheme val="minor"/>
      </rPr>
      <t xml:space="preserve"> (ex.벽돌거래)</t>
    </r>
    <r>
      <rPr>
        <u/>
        <sz val="10"/>
        <color theme="1"/>
        <rFont val="맑은 고딕"/>
        <family val="3"/>
        <charset val="129"/>
        <scheme val="minor"/>
      </rPr>
      <t xml:space="preserve">
</t>
    </r>
    <r>
      <rPr>
        <sz val="10"/>
        <color theme="1"/>
        <rFont val="맑은 고딕"/>
        <family val="3"/>
        <charset val="129"/>
        <scheme val="minor"/>
      </rPr>
      <t xml:space="preserve">* 점점 나빠지는 경기로 인하여 지갑을 닫고, </t>
    </r>
    <r>
      <rPr>
        <u/>
        <sz val="10"/>
        <color theme="1"/>
        <rFont val="맑은 고딕"/>
        <family val="3"/>
        <charset val="129"/>
        <scheme val="minor"/>
      </rPr>
      <t>무료</t>
    </r>
    <r>
      <rPr>
        <sz val="10"/>
        <color theme="1"/>
        <rFont val="맑은 고딕"/>
        <family val="3"/>
        <charset val="129"/>
        <scheme val="minor"/>
      </rPr>
      <t>에 관심을 보이게 된다.</t>
    </r>
    <r>
      <rPr>
        <u/>
        <sz val="10"/>
        <color theme="1"/>
        <rFont val="맑은 고딕"/>
        <family val="3"/>
        <charset val="129"/>
        <scheme val="minor"/>
      </rPr>
      <t xml:space="preserve">
</t>
    </r>
    <phoneticPr fontId="2" type="noConversion"/>
  </si>
  <si>
    <t>사회적기업</t>
    <phoneticPr fontId="2" type="noConversion"/>
  </si>
  <si>
    <t>기부와 사회적기업의 따뜻한 느낌을 강조하나?
좋은 일 하면서 나도 필요한 것을 쉽게 얻는다는 정도의 심플하고 시크함정도로?</t>
    <phoneticPr fontId="2" type="noConversion"/>
  </si>
  <si>
    <t>[5.시장진입전략] 탭 참조</t>
  </si>
  <si>
    <t>시간단계별로 진입하는 표형식 (증가하는 유저수 등)</t>
  </si>
  <si>
    <t>[7. 비지니스모델] 탭참조
수익률 등 숫자 반드시 포함 (5년)
이 수수료를 가지고 현금 흐름이 어떻게 되고 시장을 어떻게 넓혀가고 수수료 매출이 늘어날 것이다</t>
    <phoneticPr fontId="2" type="noConversion"/>
  </si>
  <si>
    <t xml:space="preserve">수익률 등 숫자 반드시 포함 (5년)
</t>
    <phoneticPr fontId="2" type="noConversion"/>
  </si>
  <si>
    <t>이 수수료를 가지고 현금 흐름이 어떻게 되고 시장을 어떻게 넓혀가고 수수료 매출이 늘어날 것이다
현재는 시장을 여기서 보고 있는데 이 시장 규모에서 어느정도 점유율에서 어느정도 매출이나올 것이다.</t>
    <phoneticPr fontId="2" type="noConversion"/>
  </si>
  <si>
    <t>이익과 매출 표현</t>
    <phoneticPr fontId="2" type="noConversion"/>
  </si>
  <si>
    <t>현재부터 이후 5년까지 표현</t>
    <phoneticPr fontId="2" type="noConversion"/>
  </si>
  <si>
    <t>전국, 전체 시장보다는 부분 시장부터 시작해서 순차적으로 넓혀나가는 것을 표현</t>
    <phoneticPr fontId="2" type="noConversion"/>
  </si>
  <si>
    <t>사진</t>
    <phoneticPr fontId="2" type="noConversion"/>
  </si>
  <si>
    <t>1년동안의 플랜을 정확하게 표현</t>
    <phoneticPr fontId="2" type="noConversion"/>
  </si>
  <si>
    <t>월단위로 소프트웨어 구현, 마케팅 홍보에 대한 계획을 적어야 함</t>
    <phoneticPr fontId="2" type="noConversion"/>
  </si>
  <si>
    <t>예상회원수</t>
    <phoneticPr fontId="2" type="noConversion"/>
  </si>
  <si>
    <t>4년</t>
    <phoneticPr fontId="2" type="noConversion"/>
  </si>
  <si>
    <t>5년</t>
    <phoneticPr fontId="2" type="noConversion"/>
  </si>
  <si>
    <t>누적회원수</t>
    <phoneticPr fontId="2" type="noConversion"/>
  </si>
  <si>
    <t>증가수</t>
    <phoneticPr fontId="2" type="noConversion"/>
  </si>
  <si>
    <t>증가율</t>
    <phoneticPr fontId="2" type="noConversion"/>
  </si>
  <si>
    <t>초기</t>
    <phoneticPr fontId="2" type="noConversion"/>
  </si>
  <si>
    <t>성숙기</t>
    <phoneticPr fontId="2" type="noConversion"/>
  </si>
  <si>
    <t>본격성장</t>
    <phoneticPr fontId="2" type="noConversion"/>
  </si>
  <si>
    <t>중고나라 '공짜로 드려요'</t>
    <phoneticPr fontId="2" type="noConversion"/>
  </si>
  <si>
    <t>time</t>
    <phoneticPr fontId="2" type="noConversion"/>
  </si>
  <si>
    <t>strategy</t>
    <phoneticPr fontId="2" type="noConversion"/>
  </si>
  <si>
    <t>경쟁사(대체제)</t>
    <phoneticPr fontId="2" type="noConversion"/>
  </si>
  <si>
    <t>[0.제품설명] 탭의 3번 참조
공유경제 이용자수 증가도 추가?</t>
    <phoneticPr fontId="2" type="noConversion"/>
  </si>
  <si>
    <t>[0.제품설명] 탭 참조
적극적인 잉여물 순환, 기부로의 확산</t>
    <phoneticPr fontId="2" type="noConversion"/>
  </si>
  <si>
    <t>[0.제품설명] 탭 참조
거래담보, 수수료, 원칙적 무료거래, 공유경제 및 가상화폐를 이용한 새로운 시장형성</t>
    <phoneticPr fontId="2" type="noConversion"/>
  </si>
  <si>
    <t>[0.제품설명] 탭 4번 참조
중*나라카페(n포털), 번*장터(모바일중고거래), 크*(재능/서비스), 여*(외국성공사례), airb*b 등
캡쳐 화면 비교</t>
    <phoneticPr fontId="2" type="noConversion"/>
  </si>
  <si>
    <t>[0.제품설명] 탭 참조
사업간략소개 - 무료 공유경제 플랫폼(생태계)</t>
    <phoneticPr fontId="2" type="noConversion"/>
  </si>
  <si>
    <t>[4.일정] 탭 참조
1년동안의 디테일한 계획</t>
    <phoneticPr fontId="2" type="noConversion"/>
  </si>
  <si>
    <t>[0.제품설명] 탭 5번 참조
이것을 해결하면 큰 가치가 생기며 부가가치가 높다는 것을 강조해야 함
-현재의 트렌드 공유경제
-현실의 돈이 아닌 다른 가치를 거래수단으로 하는 새로운 시장 형성</t>
    <phoneticPr fontId="2" type="noConversion"/>
  </si>
  <si>
    <t>최고의 '나누고' 팀</t>
    <phoneticPr fontId="2" type="noConversion"/>
  </si>
  <si>
    <t>장광우 / CTO / 개발
보안, 백엔드, 프런트를 아우르는 16년차 풀스택 개발자
사회문제와 공익에 관심이 많은 사회적기업 출신
새로움을 향한 도전을 즐기는 마인드
전) 잉카인터넷, 미라지웍스, 행복한웹앤미디어, 클레비</t>
    <phoneticPr fontId="2" type="noConversion"/>
  </si>
  <si>
    <t>이언정 / CEO / 기획
웹개발 15년차 개발자 출신
사회적 문제에 관심이 많아 한동안 웹접근성에 매진하기도 함.
전) 클루넷, 행복한웹앤미디어, 클레비</t>
    <phoneticPr fontId="2" type="noConversion"/>
  </si>
  <si>
    <t>[10.팀소개] 탭 참조
각 분야의 전문가로 분업에 의한 문제해결이 좋은 완벽한 팀구성 (사진+설명)</t>
    <phoneticPr fontId="2" type="noConversion"/>
  </si>
  <si>
    <t>구매확률</t>
    <phoneticPr fontId="2" type="noConversion"/>
  </si>
  <si>
    <t>연간합계</t>
    <phoneticPr fontId="2" type="noConversion"/>
  </si>
  <si>
    <t>총합</t>
    <phoneticPr fontId="2" type="noConversion"/>
  </si>
  <si>
    <t>[9.현금흐름] 탭 참조
수익과 자산증가 등을 그래프로 그림 (5년)</t>
    <phoneticPr fontId="2" type="noConversion"/>
  </si>
  <si>
    <t>[8.시장진입(사업화)전략] 탭 참조
시간단계별로 진입하는 표형식 (증가하는 유저수 등)</t>
    <phoneticPr fontId="2" type="noConversion"/>
  </si>
  <si>
    <t>2인기준 (연봉 2700만 기준)</t>
    <phoneticPr fontId="2" type="noConversion"/>
  </si>
  <si>
    <t>4년</t>
    <phoneticPr fontId="2" type="noConversion"/>
  </si>
  <si>
    <t>급여(2인)</t>
    <phoneticPr fontId="2" type="noConversion"/>
  </si>
  <si>
    <t>퇴직금</t>
    <phoneticPr fontId="2" type="noConversion"/>
  </si>
  <si>
    <t>급여의 10%로 계산</t>
    <phoneticPr fontId="2" type="noConversion"/>
  </si>
  <si>
    <t>5년</t>
    <phoneticPr fontId="2" type="noConversion"/>
  </si>
  <si>
    <t>복지비</t>
    <phoneticPr fontId="2" type="noConversion"/>
  </si>
  <si>
    <t>지출</t>
    <phoneticPr fontId="2" type="noConversion"/>
  </si>
  <si>
    <t>(원)</t>
    <phoneticPr fontId="2" type="noConversion"/>
  </si>
  <si>
    <t>포인트 현금구매</t>
    <phoneticPr fontId="2" type="noConversion"/>
  </si>
  <si>
    <t>광고(노출/클릭)</t>
    <phoneticPr fontId="2" type="noConversion"/>
  </si>
  <si>
    <t>영억이익</t>
    <phoneticPr fontId="2" type="noConversion"/>
  </si>
  <si>
    <t>누적이익</t>
    <phoneticPr fontId="2" type="noConversion"/>
  </si>
  <si>
    <t>1년</t>
    <phoneticPr fontId="2" type="noConversion"/>
  </si>
  <si>
    <t>1인 연간 구매액</t>
    <phoneticPr fontId="2" type="noConversion"/>
  </si>
  <si>
    <t>2년</t>
    <phoneticPr fontId="2" type="noConversion"/>
  </si>
  <si>
    <t>3년</t>
    <phoneticPr fontId="2" type="noConversion"/>
  </si>
  <si>
    <t>회원수</t>
    <phoneticPr fontId="2" type="noConversion"/>
  </si>
  <si>
    <t>매출</t>
    <phoneticPr fontId="2" type="noConversion"/>
  </si>
  <si>
    <t>1인당 
연수익</t>
    <phoneticPr fontId="2" type="noConversion"/>
  </si>
  <si>
    <t>사용자가 좋아할 만한 요소</t>
    <phoneticPr fontId="2" type="noConversion"/>
  </si>
  <si>
    <t xml:space="preserve">* 거래 자체에 대해서는 수수료를 받지 않는다.
* 포인트현금구매  (1년중 전체 회원의 0.5~1% 확률로 만원 구매) 
  - 부족한 포인트를 조금 메꾸기 위한 용도로 구매
* 유료 아이템 구매  (1년중 전체 회원의 0.5~1% 확률로 만원 구매) 
  - 프리미엄 판매자 등록
  - 특정 아이템 상단 노출
  - 유익한 펀딩 등에 참여 (유료로 이걸 구매하면 좋은일 하시는 겁니다로 유도) 
* 기업광고  (1년에 회원당 100~200원 수입) 
  - 배너, 카드형태로 단순 노출
  - 사용자 클릭을 통한 광고 시청 유도
* 수수료, 커미션, 제휴링크 등 기타 (1년에 회원당 100~200원 수입) 
  - 사용자가 검색한 물품이 없을 경우, 새 물건 구매할 수 있는 쇼핑몰 링크 제공
  - (확인필요) 특정 택배사와 계약을 맺는 형식으로 커미션을 받을 수 있는지 여부
  - (확인필요) 기부 등으로 확보한 기업물건 판매에 대한 일정부분 수수료
  - 그 외 기타 수수료
</t>
    <phoneticPr fontId="2" type="noConversion"/>
  </si>
  <si>
    <t>SNS광고, 친구초대 마케팅으로 서비스 인지도 확대
다양한 이벤트를 통한 입소문 마케팅
초기 사용자들의 클레임 반영 서비스 개선 지속</t>
    <phoneticPr fontId="2" type="noConversion"/>
  </si>
  <si>
    <t>번*장터, 크*, 대*주부, D포털 스토리펀*, N포털 해피*</t>
    <phoneticPr fontId="2" type="noConversion"/>
  </si>
  <si>
    <t>거래 신뢰성 확보함으로 고가의 잉여물건으로 거래 아이템 확대
무형의 서비스나 재능으로 카테고리 확장
펀딩/기부 등 사회적 카테고리 추가</t>
    <phoneticPr fontId="2" type="noConversion"/>
  </si>
  <si>
    <t xml:space="preserve">사회문제도 해결하는 공유경제기업으로 도덕적 영향력과 긍정적인 홍보효과 커짐
다양한 방법으로의 기업참여 유도
</t>
    <phoneticPr fontId="2" type="noConversion"/>
  </si>
  <si>
    <t>이후</t>
    <phoneticPr fontId="2" type="noConversion"/>
  </si>
  <si>
    <t>기존 공유 시장  (물건, 집, 차 등) 과의 연계방안 가능성</t>
    <phoneticPr fontId="2" type="noConversion"/>
  </si>
  <si>
    <t>제휴링크</t>
    <phoneticPr fontId="2" type="noConversion"/>
  </si>
  <si>
    <t>기타( 기업연계수수료, 유료아이템 등)</t>
    <phoneticPr fontId="2" type="noConversion"/>
  </si>
  <si>
    <t>시장진입</t>
    <phoneticPr fontId="2" type="noConversion"/>
  </si>
  <si>
    <t>시장진입기</t>
    <phoneticPr fontId="2" type="noConversion"/>
  </si>
  <si>
    <t>본격성장기</t>
    <phoneticPr fontId="2" type="noConversion"/>
  </si>
  <si>
    <t>성숙기</t>
    <phoneticPr fontId="2" type="noConversion"/>
  </si>
  <si>
    <t>우리가 이 솔루션을 만드는데 정확한 팀 구성이 되어 있다는 것을 표현
분업, 문제해결에 투자한 시간들(경력년수), 전문성 등  등 표현</t>
    <phoneticPr fontId="2" type="noConversion"/>
  </si>
  <si>
    <t>베타서비스</t>
    <phoneticPr fontId="2" type="noConversion"/>
  </si>
  <si>
    <t>기획/마케팅</t>
    <phoneticPr fontId="2" type="noConversion"/>
  </si>
  <si>
    <t>개발</t>
    <phoneticPr fontId="2" type="noConversion"/>
  </si>
  <si>
    <t>Mobile App 제작</t>
    <phoneticPr fontId="2" type="noConversion"/>
  </si>
  <si>
    <t>QA + 배포전략 수립</t>
    <phoneticPr fontId="2" type="noConversion"/>
  </si>
  <si>
    <t>REST API 서버모듈 
+ 웹사이트 제작</t>
    <phoneticPr fontId="2" type="noConversion"/>
  </si>
  <si>
    <t>마일스톤</t>
    <phoneticPr fontId="2" type="noConversion"/>
  </si>
  <si>
    <t>아키텍처 설계</t>
    <phoneticPr fontId="2" type="noConversion"/>
  </si>
  <si>
    <t>시스템 안정화 +
UI / UX 개선</t>
    <phoneticPr fontId="2" type="noConversion"/>
  </si>
  <si>
    <t>중기계획 실천
(고도화)</t>
    <phoneticPr fontId="2" type="noConversion"/>
  </si>
  <si>
    <t>서비스 기획</t>
    <phoneticPr fontId="2" type="noConversion"/>
  </si>
  <si>
    <t>투자유지</t>
    <phoneticPr fontId="2" type="noConversion"/>
  </si>
  <si>
    <t>UI / UX 설계</t>
    <phoneticPr fontId="2" type="noConversion"/>
  </si>
  <si>
    <t>고객설문 +
개선방안 수집</t>
    <phoneticPr fontId="2" type="noConversion"/>
  </si>
  <si>
    <t>정식런칭 준비</t>
    <phoneticPr fontId="2" type="noConversion"/>
  </si>
  <si>
    <t>시리즈 A 준비</t>
    <phoneticPr fontId="2" type="noConversion"/>
  </si>
  <si>
    <t>정식서비스 
홍보/이벤트
+
중기계획 수립</t>
    <phoneticPr fontId="2" type="noConversion"/>
  </si>
  <si>
    <t>정식서비스 집중화 기간</t>
    <phoneticPr fontId="2" type="noConversion"/>
  </si>
  <si>
    <t>베타런칭 +
SNS 홍보</t>
    <phoneticPr fontId="2" type="noConversion"/>
  </si>
  <si>
    <t>데모개발</t>
    <phoneticPr fontId="2" type="noConversion"/>
  </si>
  <si>
    <t>정식개발</t>
    <phoneticPr fontId="2" type="noConversion"/>
  </si>
  <si>
    <t>1년 계약</t>
  </si>
  <si>
    <t>결제 옵션</t>
  </si>
  <si>
    <t>선결제 금액</t>
  </si>
  <si>
    <t>매월*</t>
  </si>
  <si>
    <t>실질 시간당**</t>
  </si>
  <si>
    <t>온 디맨드 대비 절감액</t>
  </si>
  <si>
    <t>온 디맨드 시간당</t>
  </si>
  <si>
    <t>선수금 없음</t>
  </si>
  <si>
    <t>$0.279 시간당</t>
  </si>
  <si>
    <t>부분 선결제</t>
  </si>
  <si>
    <t>전체 선결제</t>
  </si>
  <si>
    <t>3년 계약</t>
  </si>
  <si>
    <t>c4.2xlarge</t>
  </si>
  <si>
    <t>$0.559 시간당</t>
  </si>
  <si>
    <t>c4.xlarge (3년 계약)</t>
    <phoneticPr fontId="2" type="noConversion"/>
  </si>
  <si>
    <t>c4.xlarge (1년 계약) - 운영서버</t>
    <phoneticPr fontId="2" type="noConversion"/>
  </si>
  <si>
    <t>서비스 오픈후 하반기 베타기간
1. Amazon (EC2 + S3 + ELB) = 300,000 / month
2. Cloudinary (Image CDN) = 150,000 / month</t>
    <phoneticPr fontId="2" type="noConversion"/>
  </si>
  <si>
    <r>
      <t xml:space="preserve">돈받고 팔지 왜 가상의 포인트를 주는 이 사이트에서 거래하나?
(사례1) 5세 남아를 키우는 주부입니다. 애기가 빨리 크는 바람에 작아서 못 입게 된 옷이 많은데, 상태는 깨끗하지만 브랜드 옷도 아니라 도로 팔기도 뭣하고 주변에 물려줄만한 사람도 없어서 아깝지만 그냥 무료로 내놓을려구요.
(사례2) 곧 이사예정인 집입니다. 식탁과 거실장을 새로 마련하게 되서 기존 가구를 처분해야 하는데, 낡은데다 금방 팔릴것 같지도 않고 이사날짜도 촉박해서 그냥 무료로 내놓을려구요. 좀 아깝긴 하네요.
(사례3) 다이어트에 성공한 20대 대학생입니다. 맞는 옷이 없어서 새로 다 마련해야 하는데, 한두벌이 아니라 학생 신분이라 부담스럽네요. 기존의 옷도 좋은 옷들이 아니라 팔기도 뭣하고...기존의 옷과 지금 입을만한 옷을 교환할 수는 없을까요?
보통은 잉여 물품을 처분할때 중고장터를 이용하는데, 위의 사례와 같이 여러가지 이유로 돈거래 없이 </t>
    </r>
    <r>
      <rPr>
        <u/>
        <sz val="10"/>
        <rFont val="맑은 고딕"/>
        <family val="3"/>
        <charset val="129"/>
        <scheme val="minor"/>
      </rPr>
      <t>무료로 나누거나 무료로 얻기를 원하는 경우</t>
    </r>
    <r>
      <rPr>
        <sz val="10"/>
        <rFont val="맑은 고딕"/>
        <family val="3"/>
        <charset val="129"/>
        <scheme val="minor"/>
      </rPr>
      <t xml:space="preserve">가 있습니다. 하지만 기존거래에서는 '나눔'을 하고 난 뒤 나에게 돌아오는 이득이 없기 때문에 쉽게 나눔을 할 수 있는 상황이 아닙니다.
'나누고' 사이트를 이용해서 물건을 나누게 되면 </t>
    </r>
    <r>
      <rPr>
        <u/>
        <sz val="10"/>
        <rFont val="맑은 고딕"/>
        <family val="3"/>
        <charset val="129"/>
        <scheme val="minor"/>
      </rPr>
      <t>공짜로 주고는 관계가 끝나버리는 것이 아니라</t>
    </r>
    <r>
      <rPr>
        <sz val="10"/>
        <rFont val="맑은 고딕"/>
        <family val="3"/>
        <charset val="129"/>
        <scheme val="minor"/>
      </rPr>
      <t>, 나눔에 대한 포인트를 획득함으로 그것을 이용하여 본인이 원하는 물건을 다시 얻을 수 있어, 보다 쉽게 나눔을 실천할 수 있게 될 것입니다.</t>
    </r>
    <phoneticPr fontId="2" type="noConversion"/>
  </si>
  <si>
    <r>
      <t xml:space="preserve">남는 것을 다른 사람들에게 줄때 가치가 나타난다는 점에서 '나누고' 는 공유경제 플랫폼으로 설명되며, 공유경제는 이제 거스를 수 없는 현재의 트렌드이다.
* '나누고'라는 공유경제 플랫폼은 잉여를 공동체에 재분배 할때 </t>
    </r>
    <r>
      <rPr>
        <u/>
        <sz val="10"/>
        <color theme="1"/>
        <rFont val="맑은 고딕"/>
        <family val="3"/>
        <charset val="129"/>
        <scheme val="minor"/>
      </rPr>
      <t>돈이 들지 않게</t>
    </r>
    <r>
      <rPr>
        <sz val="10"/>
        <color theme="1"/>
        <rFont val="맑은 고딕"/>
        <family val="3"/>
        <charset val="129"/>
        <scheme val="minor"/>
      </rPr>
      <t xml:space="preserve">끔 해서 또다른 경제적 가치를 얻을 수 있게 하며, 유휴자산을 </t>
    </r>
    <r>
      <rPr>
        <u/>
        <sz val="10"/>
        <color theme="1"/>
        <rFont val="맑은 고딕"/>
        <family val="3"/>
        <charset val="129"/>
        <scheme val="minor"/>
      </rPr>
      <t>쉽게</t>
    </r>
    <r>
      <rPr>
        <sz val="10"/>
        <color theme="1"/>
        <rFont val="맑은 고딕"/>
        <family val="3"/>
        <charset val="129"/>
        <scheme val="minor"/>
      </rPr>
      <t xml:space="preserve"> 공유경제속으로 끌여들이며, 그 자산들이 공동체 안에서 </t>
    </r>
    <r>
      <rPr>
        <u/>
        <sz val="10"/>
        <color theme="1"/>
        <rFont val="맑은 고딕"/>
        <family val="3"/>
        <charset val="129"/>
        <scheme val="minor"/>
      </rPr>
      <t>순환</t>
    </r>
    <r>
      <rPr>
        <sz val="10"/>
        <color theme="1"/>
        <rFont val="맑은 고딕"/>
        <family val="3"/>
        <charset val="129"/>
        <scheme val="minor"/>
      </rPr>
      <t xml:space="preserve">되게 한다.
* 돈으로 거래되는 현실세계와는 </t>
    </r>
    <r>
      <rPr>
        <u/>
        <sz val="10"/>
        <color theme="1"/>
        <rFont val="맑은 고딕"/>
        <family val="3"/>
        <charset val="129"/>
        <scheme val="minor"/>
      </rPr>
      <t>별개의 새로운 시장</t>
    </r>
    <r>
      <rPr>
        <sz val="10"/>
        <color theme="1"/>
        <rFont val="맑은 고딕"/>
        <family val="3"/>
        <charset val="129"/>
        <scheme val="minor"/>
      </rPr>
      <t xml:space="preserve">이 형성되는 것이며, 그 가치는 아주 클 수 있다.
* '나누고'내에서 </t>
    </r>
    <r>
      <rPr>
        <u/>
        <sz val="10"/>
        <color theme="1"/>
        <rFont val="맑은 고딕"/>
        <family val="3"/>
        <charset val="129"/>
        <scheme val="minor"/>
      </rPr>
      <t>P2P 형태의 시장</t>
    </r>
    <r>
      <rPr>
        <sz val="10"/>
        <color theme="1"/>
        <rFont val="맑은 고딕"/>
        <family val="3"/>
        <charset val="129"/>
        <scheme val="minor"/>
      </rPr>
      <t xml:space="preserve">의 주로 형성이 되어, 기존의 기업과 소비자로 깔끔하게 나누던 경계가 흐릿해지는 사회흐름에 편승한다.
* '나누고'는 공유경제 기업으로 </t>
    </r>
    <r>
      <rPr>
        <u/>
        <sz val="10"/>
        <color theme="1"/>
        <rFont val="맑은 고딕"/>
        <family val="3"/>
        <charset val="129"/>
        <scheme val="minor"/>
      </rPr>
      <t>도덕적 영향력과 긍정적인 홍보 효과</t>
    </r>
    <r>
      <rPr>
        <sz val="10"/>
        <color theme="1"/>
        <rFont val="맑은 고딕"/>
        <family val="3"/>
        <charset val="129"/>
        <scheme val="minor"/>
      </rPr>
      <t>를 누릴 수 있다.</t>
    </r>
    <phoneticPr fontId="2" type="noConversion"/>
  </si>
  <si>
    <r>
      <t xml:space="preserve">* '나누고' 포인트는 그 내에서는 화폐의 가치를 가지므로 해당 경제가 원활히 돌게끔 적당히 사용자에게 지급되어야 한다. 
* 실제 현금가치를 가지지 않으므로, 운영자 입자에서는 사용자에게 지급되는 포인트는 부담이 없다.
* '나누고' 포인트는 해당 플랫폼안에서만 거래되는 가상의 가치이며, 현금으로 환급될 수 없으므로 부채의 의무를 가지지 않는다 </t>
    </r>
    <r>
      <rPr>
        <sz val="10"/>
        <color rgb="FFFF0000"/>
        <rFont val="맑은 고딕"/>
        <family val="3"/>
        <charset val="129"/>
        <scheme val="minor"/>
      </rPr>
      <t>(이 부분은 확인 필요)</t>
    </r>
    <r>
      <rPr>
        <sz val="10"/>
        <color theme="1"/>
        <rFont val="맑은 고딕"/>
        <family val="3"/>
        <charset val="129"/>
        <scheme val="minor"/>
      </rPr>
      <t xml:space="preserve">
(포인트 획득 방법)
- 물건이나 용역을 나눌때, 상대방으로부터 포인트 획득
- 가입시 기본 포인트 제공 받음
- 친구초대시 일정 포인트 받음
- 각종 이벤트 (초기 사이트 활성화를 위해 다양한 이벤트 예정, 물품 몇개 이상 등록하기, 첫거래 하기 등)
- 광고 클릭이나 구독
- 사이트내 지인으로부터 선물받기
- 유료구매</t>
    </r>
    <phoneticPr fontId="2" type="noConversion"/>
  </si>
  <si>
    <t>* '나누고' 경제 활성화와 사용자 확보를 위해서 포인트를 최대한 많이 풀 것이나, 인플레 상황 등에서는 포인트 소진 방안도 필요할 것이다.
(포인트 소진 방법)
- 물건/서비스 구매하기
- 지인에게 선물하기
- 이벤트 경품 등에 베팅하기
- 기부/펀딩에 참여</t>
    <phoneticPr fontId="2" type="noConversion"/>
  </si>
  <si>
    <t>TIPS 프로그램</t>
    <phoneticPr fontId="2" type="noConversion"/>
  </si>
  <si>
    <t>사업계획서 작성</t>
    <phoneticPr fontId="2" type="noConversion"/>
  </si>
  <si>
    <t>대한민국 모든 스타트업 관계자들을 위한 고벤처포럼 1월모임 (1/26 화 15시~21시)</t>
    <phoneticPr fontId="2" type="noConversion"/>
  </si>
  <si>
    <t>스타트업데모데이 (1/12 화 14시~19시 경기창조혁신센터)</t>
    <phoneticPr fontId="2" type="noConversion"/>
  </si>
  <si>
    <t>디캠프 데모데이 (1/28 목 18~)</t>
    <phoneticPr fontId="2" type="noConversion"/>
  </si>
  <si>
    <t>엔젤투자 신청하기</t>
    <phoneticPr fontId="2" type="noConversion"/>
  </si>
  <si>
    <t>온오프믹스 신청</t>
    <phoneticPr fontId="2" type="noConversion"/>
  </si>
  <si>
    <t>그냥 참관</t>
    <phoneticPr fontId="2" type="noConversion"/>
  </si>
  <si>
    <t>고벤처 참여후 네트워킹</t>
    <phoneticPr fontId="2" type="noConversion"/>
  </si>
  <si>
    <t>디캠프 데모데이 신청 (2월)</t>
    <phoneticPr fontId="2" type="noConversion"/>
  </si>
  <si>
    <t>프라이머 (2월)</t>
    <phoneticPr fontId="2" type="noConversion"/>
  </si>
  <si>
    <t>매쉬업엔젤스 (2월)</t>
    <phoneticPr fontId="2" type="noConversion"/>
  </si>
  <si>
    <t>정부지원사업 알아보기</t>
    <phoneticPr fontId="2" type="noConversion"/>
  </si>
  <si>
    <t>정부지원사업</t>
    <phoneticPr fontId="2" type="noConversion"/>
  </si>
  <si>
    <t>창업관련 세미나 참여하기</t>
    <phoneticPr fontId="2" type="noConversion"/>
  </si>
  <si>
    <t>창업관련 정보 얻기</t>
    <phoneticPr fontId="2" type="noConversion"/>
  </si>
  <si>
    <t>제품 만들기</t>
    <phoneticPr fontId="2" type="noConversion"/>
  </si>
  <si>
    <t>디캠프, 데모데이, 고벤처포럼, 벤처스퀘어, platum 등 사이트 방문</t>
    <phoneticPr fontId="2" type="noConversion"/>
  </si>
  <si>
    <t>창업세미나에서 데모할 수 있을 정도 (1/22)
도메인 구매
웹 - 로고만들기
모바일 - 전체 플로우 목업 기능 구현</t>
    <phoneticPr fontId="2" type="noConversion"/>
  </si>
  <si>
    <t>데모데이 피티 보고 정리하기
창업세미나 전까지 어느정도 완료</t>
    <phoneticPr fontId="2" type="noConversion"/>
  </si>
  <si>
    <t>회사의 로고</t>
    <phoneticPr fontId="2" type="noConversion"/>
  </si>
  <si>
    <t>Problem</t>
    <phoneticPr fontId="2" type="noConversion"/>
  </si>
  <si>
    <t>Solution</t>
    <phoneticPr fontId="2" type="noConversion"/>
  </si>
  <si>
    <t>Market validation/traction</t>
    <phoneticPr fontId="2" type="noConversion"/>
  </si>
  <si>
    <t>Market Size</t>
    <phoneticPr fontId="2" type="noConversion"/>
  </si>
  <si>
    <t>Product</t>
    <phoneticPr fontId="2" type="noConversion"/>
  </si>
  <si>
    <t>Business Model</t>
    <phoneticPr fontId="2" type="noConversion"/>
  </si>
  <si>
    <t>Market Adoption</t>
    <phoneticPr fontId="2" type="noConversion"/>
  </si>
  <si>
    <t>Competition</t>
    <phoneticPr fontId="2" type="noConversion"/>
  </si>
  <si>
    <t>Team</t>
    <phoneticPr fontId="2" type="noConversion"/>
  </si>
  <si>
    <t>Question?</t>
    <phoneticPr fontId="2" type="noConversion"/>
  </si>
  <si>
    <t>현재 풀고자하는 문제
누구의 문제인지
현존하는 해결책에서 불충분한 이유</t>
    <phoneticPr fontId="2" type="noConversion"/>
  </si>
  <si>
    <t>시장전체크기&amp;성장가능성</t>
    <phoneticPr fontId="2" type="noConversion"/>
  </si>
  <si>
    <t>문제의 새로운 해결책
- 제안하는 해결책의 장점 1,2,3</t>
    <phoneticPr fontId="2" type="noConversion"/>
  </si>
  <si>
    <t>유료사용자유입 가능성의 증거
- 유사제품의 시장규모
- 현재까지의 실적</t>
    <phoneticPr fontId="2" type="noConversion"/>
  </si>
  <si>
    <t>제품에 대한 간략한소개
- 스크린샷+사용플로우
- 데모비디오는 전략적ㅇ로</t>
    <phoneticPr fontId="2" type="noConversion"/>
  </si>
  <si>
    <t>수익창출방법 한줄 요약
- 예상매출 &amp; 현금흐름</t>
    <phoneticPr fontId="2" type="noConversion"/>
  </si>
  <si>
    <t>사업의 성장계획
- 유저유입경로</t>
    <phoneticPr fontId="2" type="noConversion"/>
  </si>
  <si>
    <t>경쟁사 분석</t>
    <phoneticPr fontId="2" type="noConversion"/>
  </si>
  <si>
    <t>창업자
- 관련경험 &amp; 학력</t>
    <phoneticPr fontId="2" type="noConversion"/>
  </si>
  <si>
    <t>60초오버뷰</t>
    <phoneticPr fontId="2" type="noConversion"/>
  </si>
  <si>
    <t>무슨 문제</t>
    <phoneticPr fontId="2" type="noConversion"/>
  </si>
  <si>
    <t>해결솔루션</t>
    <phoneticPr fontId="2" type="noConversion"/>
  </si>
  <si>
    <t>경쟁우위요소</t>
    <phoneticPr fontId="2" type="noConversion"/>
  </si>
  <si>
    <t>경쟁사제품, 대체제</t>
    <phoneticPr fontId="2" type="noConversion"/>
  </si>
  <si>
    <t>비지니스모델</t>
    <phoneticPr fontId="2" type="noConversion"/>
  </si>
  <si>
    <t>시장진입전략</t>
    <phoneticPr fontId="2" type="noConversion"/>
  </si>
  <si>
    <t>현금흐름</t>
    <phoneticPr fontId="2" type="noConversion"/>
  </si>
  <si>
    <t>팀소개</t>
    <phoneticPr fontId="2" type="noConversion"/>
  </si>
  <si>
    <t>일정</t>
    <phoneticPr fontId="2" type="noConversion"/>
  </si>
  <si>
    <t>투자금액</t>
    <phoneticPr fontId="2" type="noConversion"/>
  </si>
  <si>
    <t>투자해야 하는 이유</t>
    <phoneticPr fontId="2" type="noConversion"/>
  </si>
  <si>
    <t>http://dreamplus.asia/kr/blog/blog.jsp?p=407</t>
    <phoneticPr fontId="2" type="noConversion"/>
  </si>
  <si>
    <t>스타트업의 사업계획서가 달라야 하는 이유</t>
    <phoneticPr fontId="2" type="noConversion"/>
  </si>
  <si>
    <t>사업계획서</t>
    <phoneticPr fontId="2" type="noConversion"/>
  </si>
  <si>
    <t>공유경제</t>
    <phoneticPr fontId="2" type="noConversion"/>
  </si>
  <si>
    <t>스타트업</t>
    <phoneticPr fontId="2" type="noConversion"/>
  </si>
  <si>
    <t>패스트트랙 아시아 박지웅 대표가 말하는 사업계획서 팁</t>
    <phoneticPr fontId="2" type="noConversion"/>
  </si>
  <si>
    <t>http://kr.besuccess.com/2013/08/business-plan-tips/</t>
    <phoneticPr fontId="2" type="noConversion"/>
  </si>
  <si>
    <t>창조경제타운</t>
    <phoneticPr fontId="2" type="noConversion"/>
  </si>
  <si>
    <t>https://www.creativekorea.or.kr/main</t>
    <phoneticPr fontId="2" type="noConversion"/>
  </si>
  <si>
    <t>k스타트업</t>
    <phoneticPr fontId="2" type="noConversion"/>
  </si>
  <si>
    <t>k-startup.go.kr</t>
    <phoneticPr fontId="2" type="noConversion"/>
  </si>
  <si>
    <t>스타트업을 위한 법률분야 체크리스트 20선</t>
    <phoneticPr fontId="2" type="noConversion"/>
  </si>
  <si>
    <t>http://blog.naver.com/withcktown/220591452136</t>
    <phoneticPr fontId="2" type="noConversion"/>
  </si>
  <si>
    <t>2016년 스타트업 이슈모음</t>
    <phoneticPr fontId="2" type="noConversion"/>
  </si>
  <si>
    <t>디캠프 데모데이 1월 모임</t>
    <phoneticPr fontId="2" type="noConversion"/>
  </si>
  <si>
    <t>http://www.dcamp.kr/challenge/views/193</t>
    <phoneticPr fontId="2" type="noConversion"/>
  </si>
  <si>
    <t>정부지원사업 신청 등을 하기 전 자신의 사업계획 점검을 위한 체크리스트</t>
    <phoneticPr fontId="2" type="noConversion"/>
  </si>
  <si>
    <t>https://form.office.naver.com/form/responseView.cmd?formkey=YzAwNDM3ZTgtZjdiZS00ZTVmLTk0MGItNmEwOWU5NTczNmEx&amp;sourceId=urlshare</t>
    <phoneticPr fontId="2" type="noConversion"/>
  </si>
  <si>
    <t>공유경제</t>
    <phoneticPr fontId="2" type="noConversion"/>
  </si>
  <si>
    <t>http://m.mt.co.kr/renew/view.html?no=2016010811355011081&amp;type=outlink</t>
    <phoneticPr fontId="2" type="noConversion"/>
  </si>
  <si>
    <t>전화성 대표 순서</t>
    <phoneticPr fontId="2" type="noConversion"/>
  </si>
  <si>
    <t xml:space="preserve">Title </t>
    <phoneticPr fontId="2" type="noConversion"/>
  </si>
  <si>
    <t>[0.제품설명] 탭 참조
강렬한 이미지 이용 - 멀쩡한데 쌓여있는 쓰레기, 혹은 옷사는데 쓰이는 비용 등</t>
    <phoneticPr fontId="2" type="noConversion"/>
  </si>
  <si>
    <t>여보야가 준 참고자료 순서</t>
    <phoneticPr fontId="2" type="noConversion"/>
  </si>
  <si>
    <t>한줄소개</t>
    <phoneticPr fontId="2" type="noConversion"/>
  </si>
  <si>
    <t>황병선, “스타트업의 사업계획서</t>
    <phoneticPr fontId="2" type="noConversion"/>
  </si>
  <si>
    <t>회사의 목표</t>
    <phoneticPr fontId="2" type="noConversion"/>
  </si>
  <si>
    <t>고객의 문제</t>
    <phoneticPr fontId="2" type="noConversion"/>
  </si>
  <si>
    <t>해결책</t>
    <phoneticPr fontId="2" type="noConversion"/>
  </si>
  <si>
    <t>왜 지금 가능한가?</t>
    <phoneticPr fontId="2" type="noConversion"/>
  </si>
  <si>
    <t>시장규모</t>
    <phoneticPr fontId="2" type="noConversion"/>
  </si>
  <si>
    <t>경쟁자</t>
    <phoneticPr fontId="2" type="noConversion"/>
  </si>
  <si>
    <t>제품/초기시장반응</t>
    <phoneticPr fontId="2" type="noConversion"/>
  </si>
  <si>
    <t>비지니스모델</t>
    <phoneticPr fontId="2" type="noConversion"/>
  </si>
  <si>
    <t>팀구성</t>
    <phoneticPr fontId="2" type="noConversion"/>
  </si>
  <si>
    <t>재무계획</t>
    <phoneticPr fontId="2" type="noConversion"/>
  </si>
  <si>
    <t>회사의 목표를 1 줄의 문장으로 간략하게 설명할 수 있어야 한다. 예를 들어 레진코믹스의 경우 “어른들을 위한 유료 만화 서비스”라고 설명했다</t>
    <phoneticPr fontId="2" type="noConversion"/>
  </si>
  <si>
    <t>고객의 문제를 간단하게 설명</t>
    <phoneticPr fontId="2" type="noConversion"/>
  </si>
  <si>
    <t>고객의 문제를 해결하기 위한 우리의 방법. 매우 구체적인지만 핵심적인 우리만의 해결방안 제시</t>
    <phoneticPr fontId="2" type="noConversion"/>
  </si>
  <si>
    <t>꼭 매출만을 의미하지 않으며 얼마나 많은 고객을 확보할 수 있는지 또는 자사의 제품과 소비자의 시간 관점에서 경쟁하는 제품의 시장규모 등을 근거로 자사의 성장 가능성을 예측할 근거 제시</t>
    <phoneticPr fontId="2" type="noConversion"/>
  </si>
  <si>
    <t>투자자에게는 매우 중요한 내용임
시장에서 초기지만 제품/서비스에 대한 소비자의 반응이 어떠한지 유의미한 수준의 데이터를 제시해야 설득력이 있다</t>
    <phoneticPr fontId="2" type="noConversion"/>
  </si>
  <si>
    <t>본질은 제품/서비스의 가치와 대상 고객 그리고 초기 마케팅과 수익 모델에 대해서 간략하게만 설명</t>
    <phoneticPr fontId="2" type="noConversion"/>
  </si>
  <si>
    <t xml:space="preserve"> 팀 구성보다 앞에서 제시하는 고객의 문제가 얼마나 중요하고 큰 기회가 있는지 그리고 이를 기반으로 우리가 얼마나 혁신적인 해결책을 가지고 있는지 등의 내용이 구체적이며 경쟁력 있는 수준으로 제시</t>
    <phoneticPr fontId="2" type="noConversion"/>
  </si>
  <si>
    <t>패스트트랙아시아 박지웅대표</t>
    <phoneticPr fontId="2" type="noConversion"/>
  </si>
  <si>
    <t>회사의 목적</t>
    <phoneticPr fontId="2" type="noConversion"/>
  </si>
  <si>
    <t>문제</t>
    <phoneticPr fontId="2" type="noConversion"/>
  </si>
  <si>
    <t>솔루션</t>
    <phoneticPr fontId="2" type="noConversion"/>
  </si>
  <si>
    <t>데모</t>
    <phoneticPr fontId="2" type="noConversion"/>
  </si>
  <si>
    <t>성과</t>
    <phoneticPr fontId="2" type="noConversion"/>
  </si>
  <si>
    <t>시장</t>
    <phoneticPr fontId="2" type="noConversion"/>
  </si>
  <si>
    <t>수익모델</t>
    <phoneticPr fontId="2" type="noConversion"/>
  </si>
  <si>
    <t>해외사례</t>
    <phoneticPr fontId="2" type="noConversion"/>
  </si>
  <si>
    <t>전략 및 계획</t>
    <phoneticPr fontId="2" type="noConversion"/>
  </si>
  <si>
    <t>재무예측</t>
    <phoneticPr fontId="2" type="noConversion"/>
  </si>
  <si>
    <t>팀 및 회사소개</t>
    <phoneticPr fontId="2" type="noConversion"/>
  </si>
  <si>
    <t>창업자들 및 핵심인력 프로필. 주주구성 포함</t>
    <phoneticPr fontId="2" type="noConversion"/>
  </si>
  <si>
    <t>약3년치 프로젝션, 자세한 내용은 엑셀로 작성</t>
    <phoneticPr fontId="2" type="noConversion"/>
  </si>
  <si>
    <t>타임라인 명확히 - 무엇을 언제 어떻게
현재 자산, 인력 외에 필요한 부분있으면 명확히 밝히고 추가하겠다는 일정을 함께 명시</t>
    <phoneticPr fontId="2" type="noConversion"/>
  </si>
  <si>
    <t>사업의 목적을 한줄 문장으로 요약</t>
    <phoneticPr fontId="2" type="noConversion"/>
  </si>
  <si>
    <t>고객의 불편함 설명하고 이게 얼마나 치명적인 문제인지 논리적으로 입증</t>
    <phoneticPr fontId="2" type="noConversion"/>
  </si>
  <si>
    <t>해결방안</t>
    <phoneticPr fontId="2" type="noConversion"/>
  </si>
  <si>
    <t>프로토타입이나 알파, 베타버전이 있다면 직접 시연</t>
    <phoneticPr fontId="2" type="noConversion"/>
  </si>
  <si>
    <t>현재의 성과에 대해서 설명</t>
    <phoneticPr fontId="2" type="noConversion"/>
  </si>
  <si>
    <t>이를 통해 창출할 수 있는 시장 규모에 대한 현실적인 추정. 합리적인 가정에 근거하는 것이 우선</t>
    <phoneticPr fontId="2" type="noConversion"/>
  </si>
  <si>
    <t>광고, 거래수수료, 유료판매 등</t>
    <phoneticPr fontId="2" type="noConversion"/>
  </si>
  <si>
    <t>있으면 좋지만 없어도 문제없다</t>
    <phoneticPr fontId="2" type="noConversion"/>
  </si>
  <si>
    <t>경쟁자들을 나열하고 그들의 경쟁우위를 분석
모든 면이 우위일 필요는 없다. 그 이유를 설명하면 됨</t>
    <phoneticPr fontId="2" type="noConversion"/>
  </si>
  <si>
    <t>공짜
다양한 포인트 획득에 따른 재미
유니크하고 흥미로운 물품을 구경하는 되는 재미, 약간의 중독성
월간 왕 뽑는 이벤트로 경쟁욕구 불러일으킴
개인에 따라 특화된 다른 검색 결과를 보여줌?
기존에 내가 구매한 물품의 카테고리를 기준으로 한 추천 상품 나열
사이트 내에서 개인이 나눈 것들에 대한 업적(?)을 통한 일종의 과시욕?</t>
    <phoneticPr fontId="2" type="noConversion"/>
  </si>
  <si>
    <t>판매자 활동량 확인, 평점이나 별점 확인, 이용후기
허위물품이나 사기꾼 신고제도
물건에 대한 좋아요나 찜
판매자 본인인증 의무화?</t>
    <phoneticPr fontId="2" type="noConversion"/>
  </si>
  <si>
    <t xml:space="preserve">SNS 광고
친구 초대를 통한 입소문 마케팅
공유경제 사이트끼리 서로 광고해주기
월간 나눔왕, 월간 인기왕 등 다양한 이벤트를 통한 경쟁욕구
맘들이 주를 이루는 까페등에 홍보
기부왕, 자원봉사왕, 재능나눔왕 등을 선발해서 해당 인재를 필요로 하는 기업 등에 노출시켜 좋은 결과로 유도
</t>
    <phoneticPr fontId="2" type="noConversion"/>
  </si>
  <si>
    <t xml:space="preserve">그럼 공짜로 나눌정도의 적은 가치를 가지는 물건만 거래하나?
거래에 대한 보상이 가상의 포인트이므로 초반에는 적은 가치(공짜수준)를 가지는 물건 거래부터 시작하게 되며, 향후 '나누고' 시장이 활성화되면 고가의 물건, 용역서비스, 펀딩/기부 등으로 확장될 수 있다.
(초반)
공짜로 나눠줄 정도의 적은 가치를 가지는 잉여물건 - 중고나라 '공짜로 드려요'
(중반) 
값어치가 나가는 잉여물건 - 번*장터 거래 물품
무형의 서비스나 재능 - 크*, 대*주부
펀딩 - d사이트 스토리*딩
기부 - n사이트 해피*
(후반)
자산렌트 - 에*비앤비, 쏘*
기업참여 확대
</t>
    <phoneticPr fontId="2" type="noConversion"/>
  </si>
  <si>
    <t xml:space="preserve">* 거래 자체에 대해서는 수수료를 받지 않는다.
* 포인트현금구매  (1년중 전체 회원의 0.5~1% 확률로 만원 구매) 
  - 부족한 포인트를 조금 메꾸기 위한 용도로 구매
* 유료 아이템 구매  (1년중 전체 회원의 0.5~1% 확률로 만원 구매) 
  - 프리미엄 판매자 등록
  - 특정 아이템 상단 노출
  - 유익한 펀딩 등에 참여 (유료로 이걸 구매하면 좋은일 하시는 겁니다로 유도) 
* 기업광고  (1년에 회원당 100~200원 수입) 
  - 배너, 카드형태로 단순 노출
  - 사용자 클릭을 통한 광고 시청 유도
* 수수료, 커미션, 제휴링크 등 기타 (1년에 회원당 50~100원 수입) 
  - 사용자가 검색한 물품이 없을 경우, 새 물건 구매할 수 있는 쇼핑몰 링크 제공
  - (확인필요) 특정 택배사와 계약을 맺는 형식으로 커미션을 받을 수 있는지 여부
  - (확인필요) 기부 등으로 확보한 기업물건 판매에 대한 일정부분 수수료
  - 그 외 기타 수수료
</t>
    <phoneticPr fontId="2" type="noConversion"/>
  </si>
  <si>
    <t>2인기준 (연봉 3000만 기준)</t>
    <phoneticPr fontId="2" type="noConversion"/>
  </si>
  <si>
    <t>인건비</t>
    <phoneticPr fontId="2" type="noConversion"/>
  </si>
  <si>
    <t>기타</t>
    <phoneticPr fontId="2" type="noConversion"/>
  </si>
  <si>
    <t>급여</t>
    <phoneticPr fontId="2" type="noConversion"/>
  </si>
  <si>
    <t>2인 급여</t>
    <phoneticPr fontId="2" type="noConversion"/>
  </si>
  <si>
    <t>복지비</t>
    <phoneticPr fontId="2" type="noConversion"/>
  </si>
  <si>
    <t>2인기준 (연봉 6000만 기준)</t>
    <phoneticPr fontId="2" type="noConversion"/>
  </si>
  <si>
    <t>매출의 3%</t>
    <phoneticPr fontId="2" type="noConversion"/>
  </si>
  <si>
    <t>매출의 2%</t>
    <phoneticPr fontId="2" type="noConversion"/>
  </si>
  <si>
    <t>매출의 10%</t>
    <phoneticPr fontId="2" type="noConversion"/>
  </si>
  <si>
    <t>급여의 2%로 계산</t>
    <phoneticPr fontId="2" type="noConversion"/>
  </si>
  <si>
    <t>5인평균 4200만</t>
    <phoneticPr fontId="2" type="noConversion"/>
  </si>
  <si>
    <t>2인평균 4200만</t>
    <phoneticPr fontId="2" type="noConversion"/>
  </si>
  <si>
    <t>8인평균 4200만</t>
    <phoneticPr fontId="2" type="noConversion"/>
  </si>
  <si>
    <t>11인평균 4200만</t>
    <phoneticPr fontId="2" type="noConversion"/>
  </si>
  <si>
    <t>1년 10만 / 2년 100만 / 3년 500만 / 4년 800만 / 5년 1000만
번*장터 - 2013년 오픈, 누적다운로드 700만, 물품등록 4천만
n카페 중고나라 - 2003.12월 오픈, 가입자수 1400만</t>
    <phoneticPr fontId="2" type="noConversion"/>
  </si>
  <si>
    <t>앞의 해결책이 왜 지금 가능한지 설명. 어느정도 충분한 시장상황이나 사회적인식, 최신 기술적 준비가 충분한지 설명</t>
    <phoneticPr fontId="2" type="noConversion"/>
  </si>
  <si>
    <t>평균급여(5인)</t>
    <phoneticPr fontId="2" type="noConversion"/>
  </si>
  <si>
    <t>평균급여(11인)</t>
    <phoneticPr fontId="2" type="noConversion"/>
  </si>
  <si>
    <t>복지비</t>
    <phoneticPr fontId="2" type="noConversion"/>
  </si>
  <si>
    <t>기본
운영비</t>
    <phoneticPr fontId="2" type="noConversion"/>
  </si>
  <si>
    <t>인건비</t>
    <phoneticPr fontId="2" type="noConversion"/>
  </si>
  <si>
    <t>평균급여(8인)</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</si>
</sst>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3">
    <numFmt numFmtId="41" formatCode="_-* #,##0_-;\-* #,##0_-;_-* &quot;-&quot;_-;_-@_-"/>
    <numFmt numFmtId="24" formatCode="\$#,##0_);[Red]\(\$#,##0\)"/>
    <numFmt numFmtId="26" formatCode="\$#,##0.00_);[Red]\(\$#,##0.00\)"/>
  </numFmts>
  <fonts count="20" x14ac:knownFonts="1">
    <font>
      <sz val="11"/>
      <color theme="1"/>
      <name val="맑은 고딕"/>
      <family val="2"/>
      <charset val="129"/>
      <scheme val="minor"/>
    </font>
    <font>
      <sz val="11"/>
      <color theme="1"/>
      <name val="맑은 고딕"/>
      <family val="2"/>
      <charset val="129"/>
      <scheme val="minor"/>
    </font>
    <font>
      <sz val="8"/>
      <name val="맑은 고딕"/>
      <family val="2"/>
      <charset val="129"/>
      <scheme val="minor"/>
    </font>
    <font>
      <u/>
      <sz val="11"/>
      <color theme="10"/>
      <name val="맑은 고딕"/>
      <family val="2"/>
      <charset val="129"/>
      <scheme val="minor"/>
    </font>
    <font>
      <b/>
      <sz val="12"/>
      <color theme="0"/>
      <name val="맑은 고딕"/>
      <family val="3"/>
      <charset val="129"/>
      <scheme val="minor"/>
    </font>
    <font>
      <sz val="10"/>
      <color theme="1"/>
      <name val="맑은 고딕"/>
      <family val="2"/>
      <charset val="129"/>
      <scheme val="minor"/>
    </font>
    <font>
      <sz val="10"/>
      <color theme="1"/>
      <name val="맑은 고딕"/>
      <family val="3"/>
      <charset val="129"/>
      <scheme val="minor"/>
    </font>
    <font>
      <b/>
      <sz val="10"/>
      <color rgb="FFFF0000"/>
      <name val="맑은 고딕"/>
      <family val="3"/>
      <charset val="129"/>
      <scheme val="minor"/>
    </font>
    <font>
      <sz val="10"/>
      <name val="맑은 고딕"/>
      <family val="3"/>
      <charset val="129"/>
      <scheme val="minor"/>
    </font>
    <font>
      <b/>
      <sz val="10"/>
      <color theme="1"/>
      <name val="맑은 고딕"/>
      <family val="3"/>
      <charset val="129"/>
      <scheme val="minor"/>
    </font>
    <font>
      <sz val="10"/>
      <color rgb="FF000000"/>
      <name val="맑은 고딕"/>
      <family val="3"/>
      <charset val="129"/>
      <scheme val="minor"/>
    </font>
    <font>
      <sz val="10"/>
      <color rgb="FFFF0000"/>
      <name val="맑은 고딕"/>
      <family val="3"/>
      <charset val="129"/>
      <scheme val="minor"/>
    </font>
    <font>
      <u/>
      <sz val="10"/>
      <color theme="1"/>
      <name val="맑은 고딕"/>
      <family val="3"/>
      <charset val="129"/>
      <scheme val="minor"/>
    </font>
    <font>
      <u/>
      <sz val="10"/>
      <name val="맑은 고딕"/>
      <family val="3"/>
      <charset val="129"/>
      <scheme val="minor"/>
    </font>
    <font>
      <b/>
      <sz val="12"/>
      <color theme="1"/>
      <name val="맑은 고딕"/>
      <family val="3"/>
      <charset val="129"/>
      <scheme val="minor"/>
    </font>
    <font>
      <sz val="9"/>
      <color theme="1"/>
      <name val="맑은 고딕"/>
      <family val="2"/>
      <charset val="129"/>
      <scheme val="minor"/>
    </font>
    <font>
      <sz val="9"/>
      <color theme="1"/>
      <name val="맑은 고딕"/>
      <family val="3"/>
      <charset val="129"/>
      <scheme val="minor"/>
    </font>
    <font>
      <b/>
      <sz val="9"/>
      <color rgb="FFFF0000"/>
      <name val="맑은 고딕"/>
      <family val="3"/>
      <charset val="129"/>
      <scheme val="minor"/>
    </font>
    <font>
      <b/>
      <sz val="11"/>
      <color theme="1"/>
      <name val="맑은 고딕"/>
      <family val="3"/>
      <charset val="129"/>
      <scheme val="minor"/>
    </font>
    <font>
      <u/>
      <sz val="10"/>
      <color theme="10"/>
      <name val="맑은 고딕"/>
      <family val="3"/>
      <charset val="129"/>
      <scheme val="minor"/>
    </font>
  </fonts>
  <fills count="9">
    <fill>
      <patternFill patternType="none"/>
    </fill>
    <fill>
      <patternFill patternType="gray125"/>
    </fill>
    <fill>
      <patternFill patternType="solid">
        <fgColor theme="1"/>
        <bgColor indexed="64"/>
      </patternFill>
    </fill>
    <fill>
      <patternFill patternType="solid">
        <fgColor theme="0" tint="-0.14999847407452621"/>
        <bgColor indexed="64"/>
      </patternFill>
    </fill>
    <fill>
      <patternFill patternType="solid">
        <fgColor rgb="FFFFFF00"/>
        <bgColor indexed="64"/>
      </patternFill>
    </fill>
    <fill>
      <patternFill patternType="solid">
        <fgColor theme="4" tint="0.79998168889431442"/>
        <bgColor indexed="64"/>
      </patternFill>
    </fill>
    <fill>
      <patternFill patternType="solid">
        <fgColor theme="0"/>
        <bgColor indexed="64"/>
      </patternFill>
    </fill>
    <fill>
      <patternFill patternType="solid">
        <fgColor theme="5" tint="0.79998168889431442"/>
        <bgColor indexed="64"/>
      </patternFill>
    </fill>
    <fill>
      <patternFill patternType="solid">
        <fgColor theme="9" tint="0.79998168889431442"/>
        <bgColor indexed="64"/>
      </patternFill>
    </fill>
  </fills>
  <borders count="41">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bottom/>
      <diagonal/>
    </border>
    <border>
      <left/>
      <right style="thin">
        <color indexed="64"/>
      </right>
      <top style="thin">
        <color indexed="64"/>
      </top>
      <bottom/>
      <diagonal/>
    </border>
    <border>
      <left/>
      <right style="thin">
        <color indexed="64"/>
      </right>
      <top/>
      <bottom style="thin">
        <color indexed="64"/>
      </bottom>
      <diagonal/>
    </border>
    <border>
      <left/>
      <right/>
      <top/>
      <bottom style="thin">
        <color indexed="64"/>
      </bottom>
      <diagonal/>
    </border>
    <border>
      <left style="thin">
        <color indexed="64"/>
      </left>
      <right/>
      <top/>
      <bottom/>
      <diagonal/>
    </border>
    <border>
      <left style="medium">
        <color indexed="64"/>
      </left>
      <right/>
      <top style="medium">
        <color indexed="64"/>
      </top>
      <bottom/>
      <diagonal/>
    </border>
    <border>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style="thin">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style="medium">
        <color indexed="64"/>
      </bottom>
      <diagonal/>
    </border>
    <border>
      <left style="thin">
        <color indexed="64"/>
      </left>
      <right style="thin">
        <color indexed="64"/>
      </right>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right/>
      <top style="medium">
        <color indexed="64"/>
      </top>
      <bottom/>
      <diagonal/>
    </border>
    <border>
      <left/>
      <right style="medium">
        <color indexed="64"/>
      </right>
      <top style="medium">
        <color indexed="64"/>
      </top>
      <bottom/>
      <diagonal/>
    </border>
  </borders>
  <cellStyleXfs count="4">
    <xf numFmtId="0" fontId="0" fillId="0" borderId="0">
      <alignment vertical="center"/>
    </xf>
    <xf numFmtId="41" fontId="1" fillId="0" borderId="0" applyFont="0" applyFill="0" applyBorder="0" applyAlignment="0" applyProtection="0">
      <alignment vertical="center"/>
    </xf>
    <xf numFmtId="0" fontId="3" fillId="0" borderId="0" applyNumberFormat="0" applyFill="0" applyBorder="0" applyAlignment="0" applyProtection="0">
      <alignment vertical="center"/>
    </xf>
    <xf numFmtId="9" fontId="1" fillId="0" borderId="0" applyFont="0" applyFill="0" applyBorder="0" applyAlignment="0" applyProtection="0">
      <alignment vertical="center"/>
    </xf>
  </cellStyleXfs>
  <cellXfs count="231">
    <xf numFmtId="0" fontId="0" fillId="0" borderId="0" xfId="0">
      <alignment vertical="center"/>
    </xf>
    <xf numFmtId="0" fontId="0" fillId="0" borderId="0" xfId="0" applyAlignment="1">
      <alignment horizontal="center" vertical="center"/>
    </xf>
    <xf numFmtId="0" fontId="0" fillId="0" borderId="1" xfId="0" applyBorder="1">
      <alignment vertical="center"/>
    </xf>
    <xf numFmtId="0" fontId="0" fillId="0" borderId="1" xfId="0" applyBorder="1" applyAlignment="1">
      <alignment vertical="center" wrapText="1"/>
    </xf>
    <xf numFmtId="0" fontId="0" fillId="0" borderId="1" xfId="0" applyBorder="1" applyAlignment="1">
      <alignment vertical="center"/>
    </xf>
    <xf numFmtId="41" fontId="0" fillId="0" borderId="1" xfId="1" applyFont="1" applyBorder="1" applyAlignment="1">
      <alignment vertical="center"/>
    </xf>
    <xf numFmtId="0" fontId="3" fillId="0" borderId="1" xfId="2" applyBorder="1" applyAlignment="1">
      <alignment vertical="center"/>
    </xf>
    <xf numFmtId="0" fontId="0" fillId="0" borderId="0" xfId="0" applyAlignment="1">
      <alignment vertical="center"/>
    </xf>
    <xf numFmtId="0" fontId="0" fillId="3" borderId="1" xfId="0" applyFill="1" applyBorder="1" applyAlignment="1">
      <alignment horizontal="center" vertical="center"/>
    </xf>
    <xf numFmtId="0" fontId="0" fillId="0" borderId="2" xfId="0" applyBorder="1" applyAlignment="1">
      <alignment vertical="center" wrapText="1"/>
    </xf>
    <xf numFmtId="0" fontId="0" fillId="4" borderId="1" xfId="0" applyFill="1" applyBorder="1" applyAlignment="1">
      <alignment vertical="center"/>
    </xf>
    <xf numFmtId="0" fontId="0" fillId="0" borderId="1" xfId="0" applyBorder="1" applyAlignment="1">
      <alignment horizontal="center" vertical="center"/>
    </xf>
    <xf numFmtId="0" fontId="6" fillId="0" borderId="1" xfId="0" applyFont="1" applyBorder="1">
      <alignment vertical="center"/>
    </xf>
    <xf numFmtId="0" fontId="6" fillId="0" borderId="0" xfId="0" applyFont="1">
      <alignment vertical="center"/>
    </xf>
    <xf numFmtId="0" fontId="6" fillId="0" borderId="1" xfId="0" applyFont="1" applyFill="1" applyBorder="1">
      <alignment vertical="center"/>
    </xf>
    <xf numFmtId="0" fontId="6" fillId="0" borderId="1" xfId="0" applyFont="1" applyFill="1" applyBorder="1" applyAlignment="1">
      <alignment vertical="center" wrapText="1"/>
    </xf>
    <xf numFmtId="0" fontId="6" fillId="0" borderId="1" xfId="0" applyFont="1" applyBorder="1" applyAlignment="1">
      <alignment vertical="center" wrapText="1"/>
    </xf>
    <xf numFmtId="0" fontId="6" fillId="0" borderId="1" xfId="0" applyFont="1" applyBorder="1" applyAlignment="1">
      <alignment horizontal="left" vertical="center"/>
    </xf>
    <xf numFmtId="0" fontId="6" fillId="5" borderId="1" xfId="0" applyFont="1" applyFill="1" applyBorder="1" applyAlignment="1">
      <alignment vertical="center" wrapText="1"/>
    </xf>
    <xf numFmtId="0" fontId="6" fillId="0" borderId="1" xfId="0" applyFont="1" applyFill="1" applyBorder="1" applyAlignment="1">
      <alignment horizontal="left" vertical="center"/>
    </xf>
    <xf numFmtId="0" fontId="6" fillId="0" borderId="0" xfId="0" applyFont="1" applyAlignment="1">
      <alignment horizontal="left" vertical="center"/>
    </xf>
    <xf numFmtId="0" fontId="6" fillId="0" borderId="3" xfId="0" applyFont="1" applyBorder="1" applyAlignment="1">
      <alignment horizontal="left" vertical="center"/>
    </xf>
    <xf numFmtId="0" fontId="6" fillId="5" borderId="1" xfId="0" applyFont="1" applyFill="1" applyBorder="1" applyAlignment="1">
      <alignment horizontal="left" vertical="center"/>
    </xf>
    <xf numFmtId="0" fontId="6" fillId="0" borderId="1" xfId="0" applyFont="1" applyBorder="1" applyAlignment="1">
      <alignment horizontal="center" vertical="center"/>
    </xf>
    <xf numFmtId="0" fontId="10" fillId="0" borderId="1" xfId="0" applyFont="1" applyBorder="1">
      <alignment vertical="center"/>
    </xf>
    <xf numFmtId="0" fontId="10" fillId="0" borderId="1" xfId="0" quotePrefix="1" applyFont="1" applyBorder="1">
      <alignment vertical="center"/>
    </xf>
    <xf numFmtId="0" fontId="6" fillId="0" borderId="1" xfId="0" quotePrefix="1" applyFont="1" applyBorder="1" applyAlignment="1">
      <alignment vertical="center" wrapText="1"/>
    </xf>
    <xf numFmtId="0" fontId="6" fillId="0" borderId="1" xfId="0" quotePrefix="1" applyFont="1" applyBorder="1">
      <alignment vertical="center"/>
    </xf>
    <xf numFmtId="0" fontId="6" fillId="0" borderId="0" xfId="0" applyFont="1" applyAlignment="1">
      <alignment horizontal="center" vertical="center"/>
    </xf>
    <xf numFmtId="0" fontId="6" fillId="3" borderId="1" xfId="0" applyFont="1" applyFill="1" applyBorder="1">
      <alignment vertical="center"/>
    </xf>
    <xf numFmtId="0" fontId="6" fillId="3" borderId="1" xfId="0" applyFont="1" applyFill="1" applyBorder="1" applyAlignment="1">
      <alignment horizontal="center" vertical="center"/>
    </xf>
    <xf numFmtId="0" fontId="10" fillId="6" borderId="1" xfId="0" quotePrefix="1" applyFont="1" applyFill="1" applyBorder="1" applyAlignment="1">
      <alignment vertical="center" wrapText="1"/>
    </xf>
    <xf numFmtId="0" fontId="6" fillId="6" borderId="0" xfId="0" applyFont="1" applyFill="1">
      <alignment vertical="center"/>
    </xf>
    <xf numFmtId="0" fontId="10" fillId="6" borderId="1" xfId="0" applyFont="1" applyFill="1" applyBorder="1">
      <alignment vertical="center"/>
    </xf>
    <xf numFmtId="0" fontId="6" fillId="6" borderId="1" xfId="0" applyFont="1" applyFill="1" applyBorder="1" applyAlignment="1">
      <alignment vertical="center" wrapText="1"/>
    </xf>
    <xf numFmtId="0" fontId="6" fillId="6" borderId="1" xfId="0" applyFont="1" applyFill="1" applyBorder="1">
      <alignment vertical="center"/>
    </xf>
    <xf numFmtId="0" fontId="5" fillId="0" borderId="1" xfId="0" applyFont="1" applyBorder="1" applyAlignment="1">
      <alignment horizontal="center" vertical="center"/>
    </xf>
    <xf numFmtId="0" fontId="0" fillId="0" borderId="1" xfId="0" applyBorder="1" applyAlignment="1">
      <alignment horizontal="center" vertical="center"/>
    </xf>
    <xf numFmtId="0" fontId="6" fillId="0" borderId="1" xfId="0" applyFont="1" applyBorder="1" applyAlignment="1">
      <alignment horizontal="center" vertical="center" wrapText="1"/>
    </xf>
    <xf numFmtId="0" fontId="8" fillId="0" borderId="1" xfId="0" applyFont="1" applyBorder="1" applyAlignment="1">
      <alignment vertical="center" wrapText="1"/>
    </xf>
    <xf numFmtId="0" fontId="0" fillId="0" borderId="0" xfId="0" applyAlignment="1">
      <alignment vertical="center" wrapText="1"/>
    </xf>
    <xf numFmtId="0" fontId="5" fillId="0" borderId="1" xfId="0" applyFont="1" applyBorder="1" applyAlignment="1">
      <alignment horizontal="center" vertical="center"/>
    </xf>
    <xf numFmtId="0" fontId="6" fillId="0" borderId="1" xfId="0" applyFont="1" applyFill="1" applyBorder="1" applyAlignment="1">
      <alignment horizontal="center" vertical="center" wrapText="1"/>
    </xf>
    <xf numFmtId="0" fontId="9" fillId="0" borderId="1" xfId="0" applyFont="1" applyBorder="1" applyAlignment="1">
      <alignment horizontal="center" vertical="center" wrapText="1"/>
    </xf>
    <xf numFmtId="0" fontId="0" fillId="0" borderId="0" xfId="0" applyAlignment="1">
      <alignment horizontal="center" vertical="center" wrapText="1"/>
    </xf>
    <xf numFmtId="0" fontId="5" fillId="0" borderId="0" xfId="0" applyFont="1">
      <alignment vertical="center"/>
    </xf>
    <xf numFmtId="0" fontId="0" fillId="0" borderId="1" xfId="0" applyBorder="1" applyAlignment="1">
      <alignment horizontal="left" vertical="center" wrapText="1"/>
    </xf>
    <xf numFmtId="0" fontId="6" fillId="0" borderId="1" xfId="0" applyFont="1" applyBorder="1" applyAlignment="1">
      <alignment vertical="center" wrapText="1"/>
    </xf>
    <xf numFmtId="0" fontId="5" fillId="0" borderId="1" xfId="0" applyFont="1" applyBorder="1" applyAlignment="1">
      <alignment vertical="center"/>
    </xf>
    <xf numFmtId="41" fontId="6" fillId="0" borderId="1" xfId="0" applyNumberFormat="1" applyFont="1" applyBorder="1" applyAlignment="1">
      <alignment vertical="center"/>
    </xf>
    <xf numFmtId="9" fontId="6" fillId="0" borderId="1" xfId="3" applyFont="1" applyBorder="1" applyAlignment="1">
      <alignment vertical="center"/>
    </xf>
    <xf numFmtId="41" fontId="9" fillId="0" borderId="1" xfId="1" applyFont="1" applyBorder="1" applyAlignment="1">
      <alignment vertical="center"/>
    </xf>
    <xf numFmtId="0" fontId="15" fillId="0" borderId="0" xfId="0" applyFont="1" applyAlignment="1">
      <alignment vertical="center"/>
    </xf>
    <xf numFmtId="0" fontId="15" fillId="0" borderId="0" xfId="0" applyFont="1" applyAlignment="1">
      <alignment vertical="center" wrapText="1"/>
    </xf>
    <xf numFmtId="0" fontId="16" fillId="0" borderId="1" xfId="0" applyFont="1" applyBorder="1" applyAlignment="1">
      <alignment vertical="center"/>
    </xf>
    <xf numFmtId="0" fontId="16" fillId="0" borderId="1" xfId="0" applyFont="1" applyBorder="1" applyAlignment="1">
      <alignment horizontal="center" vertical="center"/>
    </xf>
    <xf numFmtId="0" fontId="15" fillId="0" borderId="0" xfId="0" applyFont="1" applyAlignment="1">
      <alignment horizontal="center" vertical="center"/>
    </xf>
    <xf numFmtId="0" fontId="16" fillId="0" borderId="1" xfId="0" applyFont="1" applyBorder="1" applyAlignment="1">
      <alignment horizontal="center" vertical="center" wrapText="1"/>
    </xf>
    <xf numFmtId="0" fontId="15" fillId="0" borderId="1" xfId="0" applyFont="1" applyBorder="1" applyAlignment="1">
      <alignment horizontal="center" vertical="center"/>
    </xf>
    <xf numFmtId="41" fontId="15" fillId="0" borderId="1" xfId="1" applyFont="1" applyBorder="1" applyAlignment="1">
      <alignment horizontal="center" vertical="center"/>
    </xf>
    <xf numFmtId="0" fontId="15" fillId="0" borderId="1" xfId="0" applyFont="1" applyBorder="1" applyAlignment="1">
      <alignment vertical="center"/>
    </xf>
    <xf numFmtId="41" fontId="17" fillId="0" borderId="1" xfId="1" applyFont="1" applyBorder="1" applyAlignment="1">
      <alignment vertical="center"/>
    </xf>
    <xf numFmtId="0" fontId="16" fillId="7" borderId="1" xfId="0" applyFont="1" applyFill="1" applyBorder="1" applyAlignment="1">
      <alignment horizontal="center" vertical="center"/>
    </xf>
    <xf numFmtId="0" fontId="6" fillId="0" borderId="1" xfId="0" applyFont="1" applyBorder="1" applyAlignment="1">
      <alignment horizontal="center" vertical="center"/>
    </xf>
    <xf numFmtId="0" fontId="16" fillId="0" borderId="1" xfId="0" applyFont="1" applyBorder="1" applyAlignment="1">
      <alignment horizontal="center" vertical="center" wrapText="1"/>
    </xf>
    <xf numFmtId="0" fontId="16" fillId="0" borderId="0" xfId="0" applyFont="1">
      <alignment vertical="center"/>
    </xf>
    <xf numFmtId="9" fontId="16" fillId="0" borderId="1" xfId="0" applyNumberFormat="1" applyFont="1" applyBorder="1" applyAlignment="1">
      <alignment horizontal="center" vertical="center"/>
    </xf>
    <xf numFmtId="41" fontId="16" fillId="0" borderId="1" xfId="1" applyFont="1" applyBorder="1" applyAlignment="1">
      <alignment horizontal="center" vertical="center"/>
    </xf>
    <xf numFmtId="41" fontId="16" fillId="7" borderId="1" xfId="0" applyNumberFormat="1" applyFont="1" applyFill="1" applyBorder="1" applyAlignment="1">
      <alignment horizontal="center" vertical="center"/>
    </xf>
    <xf numFmtId="41" fontId="16" fillId="7" borderId="1" xfId="1" applyFont="1" applyFill="1" applyBorder="1" applyAlignment="1">
      <alignment horizontal="center" vertical="center"/>
    </xf>
    <xf numFmtId="41" fontId="16" fillId="7" borderId="1" xfId="0" applyNumberFormat="1" applyFont="1" applyFill="1" applyBorder="1" applyAlignment="1">
      <alignment vertical="center"/>
    </xf>
    <xf numFmtId="41" fontId="16" fillId="4" borderId="1" xfId="0" applyNumberFormat="1" applyFont="1" applyFill="1" applyBorder="1" applyAlignment="1">
      <alignment vertical="center"/>
    </xf>
    <xf numFmtId="41" fontId="16" fillId="0" borderId="0" xfId="0" applyNumberFormat="1" applyFont="1">
      <alignment vertical="center"/>
    </xf>
    <xf numFmtId="0" fontId="16" fillId="0" borderId="0" xfId="0" applyFont="1" applyAlignment="1">
      <alignment horizontal="left" vertical="center"/>
    </xf>
    <xf numFmtId="0" fontId="5" fillId="0" borderId="1" xfId="0" applyFont="1" applyBorder="1">
      <alignment vertical="center"/>
    </xf>
    <xf numFmtId="0" fontId="7" fillId="0" borderId="1" xfId="0" applyFont="1" applyFill="1" applyBorder="1">
      <alignment vertical="center"/>
    </xf>
    <xf numFmtId="0" fontId="9" fillId="4" borderId="1" xfId="0" applyFont="1" applyFill="1" applyBorder="1" applyAlignment="1">
      <alignment vertical="center"/>
    </xf>
    <xf numFmtId="0" fontId="9" fillId="4" borderId="6" xfId="0" applyFont="1" applyFill="1" applyBorder="1" applyAlignment="1">
      <alignment vertical="center"/>
    </xf>
    <xf numFmtId="0" fontId="9" fillId="4" borderId="7" xfId="0" applyFont="1" applyFill="1" applyBorder="1" applyAlignment="1">
      <alignment vertical="center"/>
    </xf>
    <xf numFmtId="1" fontId="9" fillId="4" borderId="6" xfId="0" applyNumberFormat="1" applyFont="1" applyFill="1" applyBorder="1" applyAlignment="1">
      <alignment vertical="center"/>
    </xf>
    <xf numFmtId="1" fontId="9" fillId="4" borderId="7" xfId="0" applyNumberFormat="1" applyFont="1" applyFill="1" applyBorder="1" applyAlignment="1">
      <alignment vertical="center"/>
    </xf>
    <xf numFmtId="41" fontId="9" fillId="4" borderId="2" xfId="1" applyFont="1" applyFill="1" applyBorder="1" applyAlignment="1">
      <alignment vertical="center"/>
    </xf>
    <xf numFmtId="0" fontId="15" fillId="0" borderId="3" xfId="0" applyFont="1" applyBorder="1" applyAlignment="1">
      <alignment horizontal="center" vertical="center"/>
    </xf>
    <xf numFmtId="41" fontId="15" fillId="0" borderId="1" xfId="0" applyNumberFormat="1" applyFont="1" applyBorder="1" applyAlignment="1">
      <alignment horizontal="center" vertical="center"/>
    </xf>
    <xf numFmtId="0" fontId="6" fillId="0" borderId="1" xfId="0" applyFont="1" applyBorder="1" applyAlignment="1">
      <alignment horizontal="left" vertical="center" wrapText="1"/>
    </xf>
    <xf numFmtId="0" fontId="16" fillId="0" borderId="1" xfId="0" applyFont="1" applyBorder="1" applyAlignment="1">
      <alignment horizontal="center" vertical="center" wrapText="1"/>
    </xf>
    <xf numFmtId="0" fontId="0" fillId="0" borderId="1" xfId="0" applyBorder="1" applyAlignment="1">
      <alignment horizontal="center" vertical="center"/>
    </xf>
    <xf numFmtId="0" fontId="6" fillId="0" borderId="1" xfId="0" applyFont="1" applyBorder="1" applyAlignment="1">
      <alignment horizontal="left" vertical="center"/>
    </xf>
    <xf numFmtId="0" fontId="15" fillId="0" borderId="2" xfId="0" applyFont="1" applyBorder="1" applyAlignment="1">
      <alignment vertical="center"/>
    </xf>
    <xf numFmtId="0" fontId="5" fillId="0" borderId="0" xfId="0" applyFont="1" applyAlignment="1">
      <alignment vertical="center" wrapText="1"/>
    </xf>
    <xf numFmtId="0" fontId="15" fillId="0" borderId="12" xfId="0" applyFont="1" applyBorder="1" applyAlignment="1">
      <alignment vertical="center"/>
    </xf>
    <xf numFmtId="0" fontId="15" fillId="0" borderId="0" xfId="0" applyFont="1" applyBorder="1" applyAlignment="1">
      <alignment vertical="center"/>
    </xf>
    <xf numFmtId="0" fontId="15" fillId="0" borderId="8" xfId="0" applyFont="1" applyBorder="1" applyAlignment="1">
      <alignment vertical="center"/>
    </xf>
    <xf numFmtId="0" fontId="5" fillId="0" borderId="1" xfId="0" applyFont="1" applyBorder="1" applyAlignment="1">
      <alignment vertical="center" wrapText="1"/>
    </xf>
    <xf numFmtId="24" fontId="0" fillId="0" borderId="0" xfId="0" applyNumberFormat="1">
      <alignment vertical="center"/>
    </xf>
    <xf numFmtId="26" fontId="0" fillId="0" borderId="0" xfId="0" applyNumberFormat="1">
      <alignment vertical="center"/>
    </xf>
    <xf numFmtId="9" fontId="0" fillId="0" borderId="0" xfId="0" applyNumberFormat="1">
      <alignment vertical="center"/>
    </xf>
    <xf numFmtId="24" fontId="0" fillId="0" borderId="1" xfId="0" applyNumberFormat="1" applyBorder="1">
      <alignment vertical="center"/>
    </xf>
    <xf numFmtId="26" fontId="0" fillId="0" borderId="1" xfId="0" applyNumberFormat="1" applyBorder="1">
      <alignment vertical="center"/>
    </xf>
    <xf numFmtId="9" fontId="0" fillId="0" borderId="1" xfId="0" applyNumberFormat="1" applyBorder="1">
      <alignment vertical="center"/>
    </xf>
    <xf numFmtId="24" fontId="18" fillId="3" borderId="1" xfId="0" applyNumberFormat="1" applyFont="1" applyFill="1" applyBorder="1">
      <alignment vertical="center"/>
    </xf>
    <xf numFmtId="26" fontId="18" fillId="3" borderId="1" xfId="0" applyNumberFormat="1" applyFont="1" applyFill="1" applyBorder="1">
      <alignment vertical="center"/>
    </xf>
    <xf numFmtId="9" fontId="18" fillId="3" borderId="1" xfId="0" applyNumberFormat="1" applyFont="1" applyFill="1" applyBorder="1">
      <alignment vertical="center"/>
    </xf>
    <xf numFmtId="0" fontId="0" fillId="0" borderId="30" xfId="0" applyBorder="1">
      <alignment vertical="center"/>
    </xf>
    <xf numFmtId="0" fontId="0" fillId="0" borderId="15" xfId="0" applyBorder="1">
      <alignment vertical="center"/>
    </xf>
    <xf numFmtId="0" fontId="0" fillId="0" borderId="31" xfId="0" applyBorder="1">
      <alignment vertical="center"/>
    </xf>
    <xf numFmtId="0" fontId="0" fillId="0" borderId="32" xfId="0" applyBorder="1">
      <alignment vertical="center"/>
    </xf>
    <xf numFmtId="0" fontId="0" fillId="0" borderId="25" xfId="0" applyBorder="1">
      <alignment vertical="center"/>
    </xf>
    <xf numFmtId="0" fontId="18" fillId="3" borderId="25" xfId="0" applyFont="1" applyFill="1" applyBorder="1">
      <alignment vertical="center"/>
    </xf>
    <xf numFmtId="0" fontId="0" fillId="0" borderId="33" xfId="0" applyBorder="1">
      <alignment vertical="center"/>
    </xf>
    <xf numFmtId="24" fontId="0" fillId="0" borderId="28" xfId="0" applyNumberFormat="1" applyBorder="1">
      <alignment vertical="center"/>
    </xf>
    <xf numFmtId="26" fontId="0" fillId="0" borderId="28" xfId="0" applyNumberFormat="1" applyBorder="1">
      <alignment vertical="center"/>
    </xf>
    <xf numFmtId="9" fontId="0" fillId="0" borderId="28" xfId="0" applyNumberFormat="1" applyBorder="1">
      <alignment vertical="center"/>
    </xf>
    <xf numFmtId="0" fontId="0" fillId="0" borderId="29" xfId="0" applyBorder="1">
      <alignment vertical="center"/>
    </xf>
    <xf numFmtId="0" fontId="0" fillId="0" borderId="32" xfId="0" applyBorder="1" applyAlignment="1">
      <alignment horizontal="center" vertical="center"/>
    </xf>
    <xf numFmtId="0" fontId="0" fillId="0" borderId="25" xfId="0" applyBorder="1" applyAlignment="1">
      <alignment horizontal="center" vertical="center"/>
    </xf>
    <xf numFmtId="0" fontId="18" fillId="3" borderId="32" xfId="0" applyFont="1" applyFill="1" applyBorder="1" applyAlignment="1">
      <alignment horizontal="center" vertical="center"/>
    </xf>
    <xf numFmtId="0" fontId="0" fillId="0" borderId="33" xfId="0" applyBorder="1" applyAlignment="1">
      <alignment horizontal="center" vertical="center"/>
    </xf>
    <xf numFmtId="0" fontId="6" fillId="4" borderId="1" xfId="0" applyFont="1" applyFill="1" applyBorder="1">
      <alignment vertical="center"/>
    </xf>
    <xf numFmtId="0" fontId="6" fillId="0" borderId="0" xfId="0" applyFont="1" applyFill="1" applyBorder="1" applyAlignment="1">
      <alignment vertical="center" wrapText="1"/>
    </xf>
    <xf numFmtId="0" fontId="6" fillId="0" borderId="0" xfId="0" applyFont="1" applyFill="1" applyBorder="1" applyAlignment="1">
      <alignment horizontal="center" vertical="center" wrapText="1"/>
    </xf>
    <xf numFmtId="0" fontId="6" fillId="0" borderId="32" xfId="0" applyFont="1" applyFill="1" applyBorder="1" applyAlignment="1">
      <alignment horizontal="center" vertical="center" wrapText="1"/>
    </xf>
    <xf numFmtId="0" fontId="6" fillId="0" borderId="25" xfId="0" applyFont="1" applyFill="1" applyBorder="1" applyAlignment="1">
      <alignment vertical="center" wrapText="1"/>
    </xf>
    <xf numFmtId="0" fontId="6" fillId="0" borderId="33" xfId="0" applyFont="1" applyFill="1" applyBorder="1" applyAlignment="1">
      <alignment horizontal="center" vertical="center" wrapText="1"/>
    </xf>
    <xf numFmtId="0" fontId="6" fillId="0" borderId="28" xfId="0" applyFont="1" applyFill="1" applyBorder="1" applyAlignment="1">
      <alignment horizontal="left" vertical="center"/>
    </xf>
    <xf numFmtId="0" fontId="6" fillId="0" borderId="29" xfId="0" applyFont="1" applyFill="1" applyBorder="1" applyAlignment="1">
      <alignment vertical="center" wrapText="1"/>
    </xf>
    <xf numFmtId="0" fontId="6" fillId="0" borderId="25" xfId="0" applyFont="1" applyBorder="1" applyAlignment="1">
      <alignment vertical="center" wrapText="1"/>
    </xf>
    <xf numFmtId="0" fontId="6" fillId="0" borderId="25" xfId="0" applyFont="1" applyBorder="1">
      <alignment vertical="center"/>
    </xf>
    <xf numFmtId="0" fontId="6" fillId="0" borderId="28" xfId="0" applyFont="1" applyBorder="1">
      <alignment vertical="center"/>
    </xf>
    <xf numFmtId="0" fontId="6" fillId="0" borderId="29" xfId="0" applyFont="1" applyBorder="1">
      <alignment vertical="center"/>
    </xf>
    <xf numFmtId="0" fontId="5" fillId="0" borderId="3" xfId="0" applyFont="1" applyBorder="1">
      <alignment vertical="center"/>
    </xf>
    <xf numFmtId="0" fontId="19" fillId="0" borderId="5" xfId="2" applyFont="1" applyBorder="1">
      <alignment vertical="center"/>
    </xf>
    <xf numFmtId="0" fontId="6" fillId="0" borderId="1" xfId="0" applyFont="1" applyBorder="1" applyAlignment="1">
      <alignment horizontal="center" vertical="center" wrapText="1"/>
    </xf>
    <xf numFmtId="0" fontId="0" fillId="0" borderId="3" xfId="0" applyBorder="1" applyAlignment="1">
      <alignment horizontal="center" vertical="center"/>
    </xf>
    <xf numFmtId="0" fontId="6" fillId="0" borderId="22" xfId="0" applyFont="1" applyFill="1" applyBorder="1" applyAlignment="1">
      <alignment horizontal="center" vertical="center" wrapText="1"/>
    </xf>
    <xf numFmtId="0" fontId="6" fillId="0" borderId="5" xfId="0" applyFont="1" applyFill="1" applyBorder="1" applyAlignment="1">
      <alignment horizontal="left" vertical="center"/>
    </xf>
    <xf numFmtId="0" fontId="6" fillId="0" borderId="19" xfId="0" applyFont="1" applyFill="1" applyBorder="1" applyAlignment="1">
      <alignment vertical="center" wrapText="1"/>
    </xf>
    <xf numFmtId="0" fontId="11" fillId="0" borderId="1" xfId="0" applyFont="1" applyBorder="1">
      <alignment vertical="center"/>
    </xf>
    <xf numFmtId="0" fontId="6" fillId="0" borderId="29" xfId="0" applyFont="1" applyBorder="1" applyAlignment="1">
      <alignment vertical="center" wrapText="1"/>
    </xf>
    <xf numFmtId="0" fontId="5" fillId="0" borderId="1" xfId="0" applyFont="1" applyBorder="1" applyAlignment="1">
      <alignment horizontal="center" vertical="center" wrapText="1"/>
    </xf>
    <xf numFmtId="0" fontId="5" fillId="0" borderId="5" xfId="0" applyFont="1" applyBorder="1" applyAlignment="1">
      <alignment vertical="center" wrapText="1"/>
    </xf>
    <xf numFmtId="0" fontId="6" fillId="0" borderId="0" xfId="0" applyFont="1" applyAlignment="1">
      <alignment vertical="center" wrapText="1"/>
    </xf>
    <xf numFmtId="1" fontId="5" fillId="0" borderId="1" xfId="0" applyNumberFormat="1" applyFont="1" applyBorder="1">
      <alignment vertical="center"/>
    </xf>
    <xf numFmtId="0" fontId="6" fillId="0" borderId="1" xfId="0" applyFont="1" applyBorder="1" applyAlignment="1">
      <alignment horizontal="right" vertical="center"/>
    </xf>
    <xf numFmtId="0" fontId="5" fillId="0" borderId="1" xfId="0" applyFont="1" applyBorder="1" applyAlignment="1">
      <alignment horizontal="left" vertical="center"/>
    </xf>
    <xf numFmtId="0" fontId="6" fillId="0" borderId="1" xfId="0" applyFont="1" applyBorder="1" applyAlignment="1">
      <alignment horizontal="left" vertical="center"/>
    </xf>
    <xf numFmtId="0" fontId="5" fillId="0" borderId="1" xfId="0" applyFont="1" applyBorder="1" applyAlignment="1">
      <alignment horizontal="center" vertical="center" wrapText="1"/>
    </xf>
    <xf numFmtId="0" fontId="6" fillId="0" borderId="1" xfId="0" applyFont="1" applyBorder="1" applyAlignment="1">
      <alignment horizontal="center" vertical="center" wrapText="1"/>
    </xf>
    <xf numFmtId="0" fontId="6" fillId="0" borderId="4" xfId="0" applyFont="1" applyBorder="1" applyAlignment="1">
      <alignment horizontal="center" vertical="center" wrapText="1"/>
    </xf>
    <xf numFmtId="0" fontId="6" fillId="0" borderId="5" xfId="0" applyFont="1" applyBorder="1" applyAlignment="1">
      <alignment horizontal="center" vertical="center" wrapText="1"/>
    </xf>
    <xf numFmtId="0" fontId="6" fillId="0" borderId="9" xfId="0" applyFont="1" applyBorder="1" applyAlignment="1">
      <alignment horizontal="center" vertical="center" wrapText="1"/>
    </xf>
    <xf numFmtId="0" fontId="6" fillId="0" borderId="8" xfId="0" applyFont="1" applyBorder="1" applyAlignment="1">
      <alignment horizontal="center" vertical="center" wrapText="1"/>
    </xf>
    <xf numFmtId="0" fontId="6" fillId="0" borderId="10" xfId="0" applyFont="1" applyBorder="1" applyAlignment="1">
      <alignment horizontal="center" vertical="center" wrapText="1"/>
    </xf>
    <xf numFmtId="0" fontId="6" fillId="0" borderId="3" xfId="0" applyFont="1" applyBorder="1" applyAlignment="1">
      <alignment horizontal="center" vertical="center" wrapText="1"/>
    </xf>
    <xf numFmtId="0" fontId="5" fillId="0" borderId="6" xfId="0" applyFont="1" applyBorder="1" applyAlignment="1">
      <alignment horizontal="center" vertical="center"/>
    </xf>
    <xf numFmtId="0" fontId="5" fillId="0" borderId="7" xfId="0" applyFont="1" applyBorder="1" applyAlignment="1">
      <alignment horizontal="center" vertical="center"/>
    </xf>
    <xf numFmtId="0" fontId="5" fillId="0" borderId="2" xfId="0" applyFont="1" applyBorder="1" applyAlignment="1">
      <alignment horizontal="center" vertical="center"/>
    </xf>
    <xf numFmtId="0" fontId="6" fillId="0" borderId="3" xfId="0" applyFont="1" applyBorder="1" applyAlignment="1">
      <alignment horizontal="left" vertical="center"/>
    </xf>
    <xf numFmtId="0" fontId="6" fillId="0" borderId="4" xfId="0" applyFont="1" applyBorder="1" applyAlignment="1">
      <alignment horizontal="left" vertical="center"/>
    </xf>
    <xf numFmtId="0" fontId="6" fillId="0" borderId="5" xfId="0" applyFont="1" applyBorder="1" applyAlignment="1">
      <alignment horizontal="left" vertical="center"/>
    </xf>
    <xf numFmtId="0" fontId="5" fillId="0" borderId="1" xfId="0" applyFont="1" applyBorder="1" applyAlignment="1">
      <alignment horizontal="center" vertical="center"/>
    </xf>
    <xf numFmtId="0" fontId="0" fillId="8" borderId="34" xfId="0" applyFill="1" applyBorder="1" applyAlignment="1">
      <alignment horizontal="center" vertical="center"/>
    </xf>
    <xf numFmtId="0" fontId="0" fillId="8" borderId="35" xfId="0" applyFill="1" applyBorder="1" applyAlignment="1">
      <alignment horizontal="center" vertical="center"/>
    </xf>
    <xf numFmtId="0" fontId="0" fillId="8" borderId="36" xfId="0" applyFill="1" applyBorder="1" applyAlignment="1">
      <alignment horizontal="center" vertical="center"/>
    </xf>
    <xf numFmtId="0" fontId="0" fillId="8" borderId="13" xfId="0" applyFill="1" applyBorder="1" applyAlignment="1">
      <alignment horizontal="center" vertical="center"/>
    </xf>
    <xf numFmtId="0" fontId="0" fillId="8" borderId="39" xfId="0" applyFill="1" applyBorder="1" applyAlignment="1">
      <alignment horizontal="center" vertical="center"/>
    </xf>
    <xf numFmtId="0" fontId="0" fillId="8" borderId="40" xfId="0" applyFill="1" applyBorder="1" applyAlignment="1">
      <alignment horizontal="center" vertical="center"/>
    </xf>
    <xf numFmtId="0" fontId="16" fillId="0" borderId="3" xfId="0" applyFont="1" applyBorder="1" applyAlignment="1">
      <alignment horizontal="center" vertical="center"/>
    </xf>
    <xf numFmtId="0" fontId="16" fillId="0" borderId="5" xfId="0" applyFont="1" applyBorder="1" applyAlignment="1">
      <alignment horizontal="center" vertical="center"/>
    </xf>
    <xf numFmtId="0" fontId="15" fillId="0" borderId="6" xfId="0" applyFont="1" applyBorder="1" applyAlignment="1">
      <alignment horizontal="center" vertical="center"/>
    </xf>
    <xf numFmtId="0" fontId="15" fillId="0" borderId="7" xfId="0" applyFont="1" applyBorder="1" applyAlignment="1">
      <alignment horizontal="center" vertical="center"/>
    </xf>
    <xf numFmtId="0" fontId="15" fillId="0" borderId="2" xfId="0" applyFont="1" applyBorder="1" applyAlignment="1">
      <alignment horizontal="center" vertical="center"/>
    </xf>
    <xf numFmtId="0" fontId="15" fillId="0" borderId="1" xfId="0" applyFont="1" applyBorder="1" applyAlignment="1">
      <alignment horizontal="center" vertical="center"/>
    </xf>
    <xf numFmtId="0" fontId="15" fillId="0" borderId="3" xfId="0" applyFont="1" applyBorder="1" applyAlignment="1">
      <alignment horizontal="center" vertical="center"/>
    </xf>
    <xf numFmtId="0" fontId="15" fillId="0" borderId="5" xfId="0" applyFont="1" applyBorder="1" applyAlignment="1">
      <alignment horizontal="center" vertical="center"/>
    </xf>
    <xf numFmtId="0" fontId="16" fillId="0" borderId="1" xfId="0" applyFont="1" applyBorder="1" applyAlignment="1">
      <alignment horizontal="center" vertical="center"/>
    </xf>
    <xf numFmtId="0" fontId="16" fillId="4" borderId="1" xfId="0" applyFont="1" applyFill="1" applyBorder="1" applyAlignment="1">
      <alignment horizontal="center" vertical="center"/>
    </xf>
    <xf numFmtId="0" fontId="16" fillId="0" borderId="1" xfId="0" applyFont="1" applyBorder="1" applyAlignment="1">
      <alignment horizontal="center" vertical="center" wrapText="1"/>
    </xf>
    <xf numFmtId="0" fontId="6" fillId="0" borderId="1" xfId="0" applyFont="1" applyBorder="1" applyAlignment="1">
      <alignment horizontal="center" vertical="center"/>
    </xf>
    <xf numFmtId="0" fontId="6" fillId="0" borderId="1" xfId="0" applyFont="1" applyBorder="1" applyAlignment="1">
      <alignment horizontal="left" vertical="center" wrapText="1"/>
    </xf>
    <xf numFmtId="0" fontId="14" fillId="0" borderId="1" xfId="0" applyFont="1" applyBorder="1" applyAlignment="1">
      <alignment horizontal="center" vertical="center"/>
    </xf>
    <xf numFmtId="0" fontId="0" fillId="0" borderId="1" xfId="0" applyBorder="1" applyAlignment="1">
      <alignment horizontal="center" vertical="center"/>
    </xf>
    <xf numFmtId="0" fontId="0" fillId="0" borderId="28" xfId="0" applyBorder="1" applyAlignment="1">
      <alignment horizontal="center" vertical="center"/>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1" xfId="0" applyBorder="1" applyAlignment="1">
      <alignment horizontal="center" vertical="center" wrapText="1"/>
    </xf>
    <xf numFmtId="0" fontId="0" fillId="0" borderId="25" xfId="0" applyBorder="1" applyAlignment="1">
      <alignment horizontal="center" vertical="center" wrapText="1"/>
    </xf>
    <xf numFmtId="0" fontId="0" fillId="0" borderId="3" xfId="0" applyBorder="1" applyAlignment="1">
      <alignment horizontal="center" vertical="center" wrapText="1"/>
    </xf>
    <xf numFmtId="0" fontId="0" fillId="0" borderId="19" xfId="0" applyBorder="1" applyAlignment="1">
      <alignment horizontal="center" vertical="center" wrapText="1"/>
    </xf>
    <xf numFmtId="0" fontId="0" fillId="0" borderId="25" xfId="0" applyBorder="1" applyAlignment="1">
      <alignment horizontal="center" vertical="center"/>
    </xf>
    <xf numFmtId="0" fontId="0" fillId="0" borderId="29" xfId="0" applyBorder="1" applyAlignment="1">
      <alignment horizontal="center" vertical="center"/>
    </xf>
    <xf numFmtId="0" fontId="18" fillId="3" borderId="16" xfId="0" applyFont="1" applyFill="1" applyBorder="1" applyAlignment="1">
      <alignment horizontal="center" vertical="center"/>
    </xf>
    <xf numFmtId="0" fontId="18" fillId="3" borderId="5" xfId="0" applyFont="1" applyFill="1" applyBorder="1" applyAlignment="1">
      <alignment horizontal="center" vertical="center"/>
    </xf>
    <xf numFmtId="0" fontId="0" fillId="0" borderId="21" xfId="0" applyBorder="1" applyAlignment="1">
      <alignment horizontal="center" vertical="center" wrapText="1"/>
    </xf>
    <xf numFmtId="0" fontId="0" fillId="0" borderId="24" xfId="0" applyBorder="1" applyAlignment="1">
      <alignment horizontal="center" vertical="center"/>
    </xf>
    <xf numFmtId="0" fontId="0" fillId="0" borderId="19" xfId="0" applyBorder="1" applyAlignment="1">
      <alignment horizontal="center" vertical="center"/>
    </xf>
    <xf numFmtId="0" fontId="0" fillId="0" borderId="21"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18" fillId="3" borderId="17" xfId="0" applyFont="1" applyFill="1" applyBorder="1" applyAlignment="1">
      <alignment horizontal="center" vertical="center"/>
    </xf>
    <xf numFmtId="0" fontId="18" fillId="3" borderId="19" xfId="0" applyFont="1" applyFill="1" applyBorder="1" applyAlignment="1">
      <alignment horizontal="center" vertical="center"/>
    </xf>
    <xf numFmtId="0" fontId="0" fillId="0" borderId="27" xfId="0" applyBorder="1" applyAlignment="1">
      <alignment horizontal="center" vertical="center"/>
    </xf>
    <xf numFmtId="0" fontId="18" fillId="3" borderId="15" xfId="0" applyFont="1" applyFill="1" applyBorder="1" applyAlignment="1">
      <alignment horizontal="center" vertical="center" wrapText="1"/>
    </xf>
    <xf numFmtId="0" fontId="18" fillId="3" borderId="1" xfId="0" applyFont="1" applyFill="1" applyBorder="1" applyAlignment="1">
      <alignment horizontal="center" vertical="center"/>
    </xf>
    <xf numFmtId="0" fontId="18" fillId="3" borderId="13" xfId="0" applyFont="1" applyFill="1" applyBorder="1" applyAlignment="1">
      <alignment horizontal="center" vertical="center"/>
    </xf>
    <xf numFmtId="0" fontId="18" fillId="3" borderId="14" xfId="0" applyFont="1" applyFill="1" applyBorder="1" applyAlignment="1">
      <alignment horizontal="center" vertical="center"/>
    </xf>
    <xf numFmtId="0" fontId="18" fillId="3" borderId="18" xfId="0" applyFont="1" applyFill="1" applyBorder="1" applyAlignment="1">
      <alignment horizontal="center" vertical="center"/>
    </xf>
    <xf numFmtId="0" fontId="18" fillId="3" borderId="10" xfId="0" applyFont="1" applyFill="1" applyBorder="1" applyAlignment="1">
      <alignment horizontal="center" vertical="center"/>
    </xf>
    <xf numFmtId="0" fontId="0" fillId="0" borderId="20" xfId="0" applyBorder="1" applyAlignment="1">
      <alignment horizontal="center" vertical="center"/>
    </xf>
    <xf numFmtId="0" fontId="0" fillId="0" borderId="22" xfId="0" applyBorder="1" applyAlignment="1">
      <alignment horizontal="center" vertical="center"/>
    </xf>
    <xf numFmtId="0" fontId="0" fillId="0" borderId="23" xfId="0" applyBorder="1" applyAlignment="1">
      <alignment horizontal="center" vertical="center"/>
    </xf>
    <xf numFmtId="0" fontId="0" fillId="0" borderId="26" xfId="0" applyBorder="1" applyAlignment="1">
      <alignment horizontal="center" vertical="center"/>
    </xf>
    <xf numFmtId="0" fontId="6" fillId="0" borderId="1" xfId="0" applyFont="1" applyBorder="1" applyAlignment="1">
      <alignment horizontal="right" vertical="center"/>
    </xf>
    <xf numFmtId="0" fontId="6" fillId="0" borderId="3" xfId="0" applyFont="1" applyBorder="1" applyAlignment="1">
      <alignment horizontal="center" vertical="center"/>
    </xf>
    <xf numFmtId="0" fontId="6" fillId="0" borderId="4" xfId="0" applyFont="1" applyBorder="1" applyAlignment="1">
      <alignment horizontal="center" vertical="center"/>
    </xf>
    <xf numFmtId="0" fontId="6" fillId="0" borderId="5" xfId="0" applyFont="1" applyBorder="1" applyAlignment="1">
      <alignment horizontal="center" vertical="center"/>
    </xf>
    <xf numFmtId="0" fontId="9" fillId="4" borderId="1" xfId="0" applyFont="1" applyFill="1" applyBorder="1" applyAlignment="1">
      <alignment horizontal="center" vertical="center"/>
    </xf>
    <xf numFmtId="0" fontId="9" fillId="4" borderId="3" xfId="0" applyFont="1" applyFill="1" applyBorder="1" applyAlignment="1">
      <alignment horizontal="center" vertical="center"/>
    </xf>
    <xf numFmtId="0" fontId="9" fillId="4" borderId="5" xfId="0" applyFont="1" applyFill="1" applyBorder="1" applyAlignment="1">
      <alignment horizontal="center" vertical="center"/>
    </xf>
    <xf numFmtId="0" fontId="18" fillId="0" borderId="34" xfId="0" applyFont="1" applyBorder="1" applyAlignment="1">
      <alignment horizontal="center" vertical="center"/>
    </xf>
    <xf numFmtId="0" fontId="18" fillId="0" borderId="35" xfId="0" applyFont="1" applyBorder="1" applyAlignment="1">
      <alignment horizontal="center" vertical="center"/>
    </xf>
    <xf numFmtId="0" fontId="18" fillId="0" borderId="36" xfId="0" applyFont="1" applyBorder="1" applyAlignment="1">
      <alignment horizontal="center" vertical="center"/>
    </xf>
    <xf numFmtId="0" fontId="18" fillId="3" borderId="37" xfId="0" applyFont="1" applyFill="1" applyBorder="1" applyAlignment="1">
      <alignment horizontal="center" vertical="center"/>
    </xf>
    <xf numFmtId="0" fontId="18" fillId="3" borderId="7" xfId="0" applyFont="1" applyFill="1" applyBorder="1" applyAlignment="1">
      <alignment horizontal="center" vertical="center"/>
    </xf>
    <xf numFmtId="0" fontId="18" fillId="3" borderId="38" xfId="0" applyFont="1" applyFill="1" applyBorder="1" applyAlignment="1">
      <alignment horizontal="center" vertical="center"/>
    </xf>
    <xf numFmtId="0" fontId="4" fillId="2" borderId="1" xfId="0" applyFont="1" applyFill="1" applyBorder="1" applyAlignment="1">
      <alignment horizontal="center" vertical="center"/>
    </xf>
    <xf numFmtId="0" fontId="6" fillId="6" borderId="1" xfId="0" applyFont="1" applyFill="1" applyBorder="1" applyAlignment="1">
      <alignment horizontal="center" vertical="center"/>
    </xf>
    <xf numFmtId="0" fontId="6" fillId="6" borderId="1" xfId="0" applyFont="1" applyFill="1" applyBorder="1" applyAlignment="1">
      <alignment horizontal="center" vertical="center" wrapText="1"/>
    </xf>
    <xf numFmtId="0" fontId="0" fillId="0" borderId="11" xfId="0" applyBorder="1" applyAlignment="1">
      <alignment horizontal="center" vertical="center"/>
    </xf>
    <xf numFmtId="0" fontId="6" fillId="0" borderId="1" xfId="0" applyFont="1" applyBorder="1" applyAlignment="1">
      <alignment vertical="center"/>
    </xf>
  </cellXfs>
  <cellStyles count="4">
    <cellStyle name="백분율" xfId="3" builtinId="5"/>
    <cellStyle name="쉼표 [0]" xfId="1" builtinId="6"/>
    <cellStyle name="표준" xfId="0" builtinId="0"/>
    <cellStyle name="하이퍼링크" xfId="2"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43486373578302712"/>
          <c:y val="7.4548702245552628E-2"/>
          <c:w val="0.56240157480314956"/>
          <c:h val="0.89719889180519097"/>
        </c:manualLayout>
      </c:layout>
      <c:lineChart>
        <c:grouping val="standard"/>
        <c:varyColors val="0"/>
        <c:ser>
          <c:idx val="0"/>
          <c:order val="0"/>
          <c:tx>
            <c:strRef>
              <c:f>'9.현금흐름'!$D$4</c:f>
              <c:strCache>
                <c:ptCount val="1"/>
                <c:pt idx="0">
                  <c:v>매출</c:v>
                </c:pt>
              </c:strCache>
            </c:strRef>
          </c:tx>
          <c:marker>
            <c:symbol val="none"/>
          </c:marker>
          <c:cat>
            <c:numRef>
              <c:f>'9.현금흐름'!$E$3:$I$3</c:f>
              <c:numCache>
                <c:formatCode>General</c:formatCode>
                <c:ptCount val="5"/>
                <c:pt idx="0">
                  <c:v>2016</c:v>
                </c:pt>
                <c:pt idx="1">
                  <c:v>2017</c:v>
                </c:pt>
                <c:pt idx="2">
                  <c:v>2018</c:v>
                </c:pt>
                <c:pt idx="3">
                  <c:v>2019</c:v>
                </c:pt>
                <c:pt idx="4">
                  <c:v>2020</c:v>
                </c:pt>
              </c:numCache>
            </c:numRef>
          </c:cat>
          <c:val>
            <c:numRef>
              <c:f>'9.현금흐름'!$E$4:$I$4</c:f>
              <c:numCache>
                <c:formatCode>_(* #,##0_);_(* \(#,##0\);_(* "-"_);_(@_)</c:formatCode>
                <c:ptCount val="5"/>
                <c:pt idx="0">
                  <c:v>10000000</c:v>
                </c:pt>
                <c:pt idx="1">
                  <c:v>300000000</c:v>
                </c:pt>
                <c:pt idx="2">
                  <c:v>900000000</c:v>
                </c:pt>
                <c:pt idx="3">
                  <c:v>1600000000</c:v>
                </c:pt>
                <c:pt idx="4">
                  <c:v>2000000000</c:v>
                </c:pt>
              </c:numCache>
            </c:numRef>
          </c:val>
          <c:smooth val="0"/>
        </c:ser>
        <c:ser>
          <c:idx val="1"/>
          <c:order val="1"/>
          <c:tx>
            <c:strRef>
              <c:f>'9.현금흐름'!$D$5</c:f>
              <c:strCache>
                <c:ptCount val="1"/>
                <c:pt idx="0">
                  <c:v>영억이익</c:v>
                </c:pt>
              </c:strCache>
            </c:strRef>
          </c:tx>
          <c:marker>
            <c:symbol val="none"/>
          </c:marker>
          <c:cat>
            <c:numRef>
              <c:f>'9.현금흐름'!$E$3:$I$3</c:f>
              <c:numCache>
                <c:formatCode>General</c:formatCode>
                <c:ptCount val="5"/>
                <c:pt idx="0">
                  <c:v>2016</c:v>
                </c:pt>
                <c:pt idx="1">
                  <c:v>2017</c:v>
                </c:pt>
                <c:pt idx="2">
                  <c:v>2018</c:v>
                </c:pt>
                <c:pt idx="3">
                  <c:v>2019</c:v>
                </c:pt>
                <c:pt idx="4">
                  <c:v>2020</c:v>
                </c:pt>
              </c:numCache>
            </c:numRef>
          </c:cat>
          <c:val>
            <c:numRef>
              <c:f>'9.현금흐름'!$E$5:$I$5</c:f>
              <c:numCache>
                <c:formatCode>_(* #,##0_);_(* \(#,##0\);_(* "-"_);_(@_)</c:formatCode>
                <c:ptCount val="5"/>
                <c:pt idx="0">
                  <c:v>-70800000</c:v>
                </c:pt>
                <c:pt idx="1">
                  <c:v>56920000</c:v>
                </c:pt>
                <c:pt idx="2">
                  <c:v>271400000</c:v>
                </c:pt>
                <c:pt idx="3">
                  <c:v>715920000</c:v>
                </c:pt>
                <c:pt idx="4">
                  <c:v>873760000</c:v>
                </c:pt>
              </c:numCache>
            </c:numRef>
          </c:val>
          <c:smooth val="0"/>
        </c:ser>
        <c:dLbls>
          <c:showLegendKey val="0"/>
          <c:showVal val="0"/>
          <c:showCatName val="0"/>
          <c:showSerName val="0"/>
          <c:showPercent val="0"/>
          <c:showBubbleSize val="0"/>
        </c:dLbls>
        <c:marker val="1"/>
        <c:smooth val="0"/>
        <c:axId val="116486656"/>
        <c:axId val="116222208"/>
      </c:lineChart>
      <c:catAx>
        <c:axId val="116486656"/>
        <c:scaling>
          <c:orientation val="minMax"/>
        </c:scaling>
        <c:delete val="0"/>
        <c:axPos val="b"/>
        <c:numFmt formatCode="General" sourceLinked="1"/>
        <c:majorTickMark val="out"/>
        <c:minorTickMark val="none"/>
        <c:tickLblPos val="nextTo"/>
        <c:crossAx val="116222208"/>
        <c:crosses val="autoZero"/>
        <c:auto val="1"/>
        <c:lblAlgn val="ctr"/>
        <c:lblOffset val="100"/>
        <c:noMultiLvlLbl val="0"/>
      </c:catAx>
      <c:valAx>
        <c:axId val="116222208"/>
        <c:scaling>
          <c:orientation val="minMax"/>
        </c:scaling>
        <c:delete val="0"/>
        <c:axPos val="l"/>
        <c:majorGridlines/>
        <c:numFmt formatCode="_(* #,##0_);_(* \(#,##0\);_(* &quot;-&quot;_);_(@_)" sourceLinked="1"/>
        <c:majorTickMark val="out"/>
        <c:minorTickMark val="none"/>
        <c:tickLblPos val="nextTo"/>
        <c:crossAx val="116486656"/>
        <c:crosses val="autoZero"/>
        <c:crossBetween val="between"/>
      </c:valAx>
    </c:plotArea>
    <c:legend>
      <c:legendPos val="r"/>
      <c:layout/>
      <c:overlay val="0"/>
    </c:legend>
    <c:plotVisOnly val="1"/>
    <c:dispBlanksAs val="gap"/>
    <c:showDLblsOverMax val="0"/>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4.png"/></Relationships>
</file>

<file path=xl/drawings/_rels/drawing3.xml.rels><?xml version="1.0" encoding="UTF-8" standalone="yes"?>
<Relationships xmlns="http://schemas.openxmlformats.org/package/2006/relationships"><Relationship Id="rId2" Type="http://schemas.openxmlformats.org/officeDocument/2006/relationships/chart" Target="../charts/chart1.xml"/><Relationship Id="rId1" Type="http://schemas.openxmlformats.org/officeDocument/2006/relationships/image" Target="../media/image5.png"/></Relationships>
</file>

<file path=xl/drawings/_rels/drawing4.xml.rels><?xml version="1.0" encoding="UTF-8" standalone="yes"?>
<Relationships xmlns="http://schemas.openxmlformats.org/package/2006/relationships"><Relationship Id="rId2" Type="http://schemas.openxmlformats.org/officeDocument/2006/relationships/image" Target="../media/image7.jpe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1" Type="http://schemas.openxmlformats.org/officeDocument/2006/relationships/image" Target="../media/image8.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3</xdr:row>
      <xdr:rowOff>133350</xdr:rowOff>
    </xdr:from>
    <xdr:to>
      <xdr:col>2</xdr:col>
      <xdr:colOff>1942516</xdr:colOff>
      <xdr:row>16</xdr:row>
      <xdr:rowOff>66343</xdr:rowOff>
    </xdr:to>
    <xdr:pic>
      <xdr:nvPicPr>
        <xdr:cNvPr id="2" name="그림 1"/>
        <xdr:cNvPicPr>
          <a:picLocks noChangeAspect="1"/>
        </xdr:cNvPicPr>
      </xdr:nvPicPr>
      <xdr:blipFill>
        <a:blip xmlns:r="http://schemas.openxmlformats.org/officeDocument/2006/relationships" r:embed="rId1"/>
        <a:stretch>
          <a:fillRect/>
        </a:stretch>
      </xdr:blipFill>
      <xdr:spPr>
        <a:xfrm>
          <a:off x="0" y="762000"/>
          <a:ext cx="4676191" cy="2657143"/>
        </a:xfrm>
        <a:prstGeom prst="rect">
          <a:avLst/>
        </a:prstGeom>
      </xdr:spPr>
    </xdr:pic>
    <xdr:clientData/>
  </xdr:twoCellAnchor>
  <xdr:twoCellAnchor editAs="oneCell">
    <xdr:from>
      <xdr:col>0</xdr:col>
      <xdr:colOff>190500</xdr:colOff>
      <xdr:row>16</xdr:row>
      <xdr:rowOff>180975</xdr:rowOff>
    </xdr:from>
    <xdr:to>
      <xdr:col>2</xdr:col>
      <xdr:colOff>2104444</xdr:colOff>
      <xdr:row>30</xdr:row>
      <xdr:rowOff>9180</xdr:rowOff>
    </xdr:to>
    <xdr:pic>
      <xdr:nvPicPr>
        <xdr:cNvPr id="3" name="그림 2"/>
        <xdr:cNvPicPr>
          <a:picLocks noChangeAspect="1"/>
        </xdr:cNvPicPr>
      </xdr:nvPicPr>
      <xdr:blipFill>
        <a:blip xmlns:r="http://schemas.openxmlformats.org/officeDocument/2006/relationships" r:embed="rId2"/>
        <a:stretch>
          <a:fillRect/>
        </a:stretch>
      </xdr:blipFill>
      <xdr:spPr>
        <a:xfrm>
          <a:off x="190500" y="3533775"/>
          <a:ext cx="4647619" cy="2761905"/>
        </a:xfrm>
        <a:prstGeom prst="rect">
          <a:avLst/>
        </a:prstGeom>
      </xdr:spPr>
    </xdr:pic>
    <xdr:clientData/>
  </xdr:twoCellAnchor>
  <xdr:twoCellAnchor editAs="oneCell">
    <xdr:from>
      <xdr:col>0</xdr:col>
      <xdr:colOff>0</xdr:colOff>
      <xdr:row>29</xdr:row>
      <xdr:rowOff>38100</xdr:rowOff>
    </xdr:from>
    <xdr:to>
      <xdr:col>2</xdr:col>
      <xdr:colOff>1523468</xdr:colOff>
      <xdr:row>41</xdr:row>
      <xdr:rowOff>152072</xdr:rowOff>
    </xdr:to>
    <xdr:pic>
      <xdr:nvPicPr>
        <xdr:cNvPr id="4" name="그림 3"/>
        <xdr:cNvPicPr>
          <a:picLocks noChangeAspect="1"/>
        </xdr:cNvPicPr>
      </xdr:nvPicPr>
      <xdr:blipFill>
        <a:blip xmlns:r="http://schemas.openxmlformats.org/officeDocument/2006/relationships" r:embed="rId3"/>
        <a:stretch>
          <a:fillRect/>
        </a:stretch>
      </xdr:blipFill>
      <xdr:spPr>
        <a:xfrm>
          <a:off x="0" y="11106150"/>
          <a:ext cx="4257143" cy="262857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3</xdr:row>
      <xdr:rowOff>19050</xdr:rowOff>
    </xdr:from>
    <xdr:to>
      <xdr:col>0</xdr:col>
      <xdr:colOff>4790477</xdr:colOff>
      <xdr:row>7</xdr:row>
      <xdr:rowOff>314003</xdr:rowOff>
    </xdr:to>
    <xdr:pic>
      <xdr:nvPicPr>
        <xdr:cNvPr id="3" name="그림 2"/>
        <xdr:cNvPicPr>
          <a:picLocks noChangeAspect="1"/>
        </xdr:cNvPicPr>
      </xdr:nvPicPr>
      <xdr:blipFill>
        <a:blip xmlns:r="http://schemas.openxmlformats.org/officeDocument/2006/relationships" r:embed="rId1"/>
        <a:stretch>
          <a:fillRect/>
        </a:stretch>
      </xdr:blipFill>
      <xdr:spPr>
        <a:xfrm>
          <a:off x="10106025" y="647700"/>
          <a:ext cx="4790477" cy="258095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76199</xdr:colOff>
      <xdr:row>4</xdr:row>
      <xdr:rowOff>152400</xdr:rowOff>
    </xdr:from>
    <xdr:to>
      <xdr:col>2</xdr:col>
      <xdr:colOff>562700</xdr:colOff>
      <xdr:row>24</xdr:row>
      <xdr:rowOff>85725</xdr:rowOff>
    </xdr:to>
    <xdr:pic>
      <xdr:nvPicPr>
        <xdr:cNvPr id="2" name="그림 1"/>
        <xdr:cNvPicPr>
          <a:picLocks noChangeAspect="1"/>
        </xdr:cNvPicPr>
      </xdr:nvPicPr>
      <xdr:blipFill>
        <a:blip xmlns:r="http://schemas.openxmlformats.org/officeDocument/2006/relationships" r:embed="rId1"/>
        <a:stretch>
          <a:fillRect/>
        </a:stretch>
      </xdr:blipFill>
      <xdr:spPr>
        <a:xfrm>
          <a:off x="76199" y="1219200"/>
          <a:ext cx="5287101" cy="2981325"/>
        </a:xfrm>
        <a:prstGeom prst="rect">
          <a:avLst/>
        </a:prstGeom>
      </xdr:spPr>
    </xdr:pic>
    <xdr:clientData/>
  </xdr:twoCellAnchor>
  <xdr:twoCellAnchor>
    <xdr:from>
      <xdr:col>3</xdr:col>
      <xdr:colOff>38100</xdr:colOff>
      <xdr:row>9</xdr:row>
      <xdr:rowOff>109537</xdr:rowOff>
    </xdr:from>
    <xdr:to>
      <xdr:col>8</xdr:col>
      <xdr:colOff>323850</xdr:colOff>
      <xdr:row>27</xdr:row>
      <xdr:rowOff>109537</xdr:rowOff>
    </xdr:to>
    <xdr:graphicFrame macro="">
      <xdr:nvGraphicFramePr>
        <xdr:cNvPr id="5" name="차트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28575</xdr:colOff>
      <xdr:row>2</xdr:row>
      <xdr:rowOff>28575</xdr:rowOff>
    </xdr:from>
    <xdr:to>
      <xdr:col>3</xdr:col>
      <xdr:colOff>4609528</xdr:colOff>
      <xdr:row>9</xdr:row>
      <xdr:rowOff>152084</xdr:rowOff>
    </xdr:to>
    <xdr:pic>
      <xdr:nvPicPr>
        <xdr:cNvPr id="2" name="그림 1"/>
        <xdr:cNvPicPr>
          <a:picLocks noChangeAspect="1"/>
        </xdr:cNvPicPr>
      </xdr:nvPicPr>
      <xdr:blipFill>
        <a:blip xmlns:r="http://schemas.openxmlformats.org/officeDocument/2006/relationships" r:embed="rId1"/>
        <a:stretch>
          <a:fillRect/>
        </a:stretch>
      </xdr:blipFill>
      <xdr:spPr>
        <a:xfrm>
          <a:off x="6372225" y="1400175"/>
          <a:ext cx="4580953" cy="2533334"/>
        </a:xfrm>
        <a:prstGeom prst="rect">
          <a:avLst/>
        </a:prstGeom>
      </xdr:spPr>
    </xdr:pic>
    <xdr:clientData/>
  </xdr:twoCellAnchor>
  <xdr:twoCellAnchor editAs="oneCell">
    <xdr:from>
      <xdr:col>0</xdr:col>
      <xdr:colOff>133351</xdr:colOff>
      <xdr:row>2</xdr:row>
      <xdr:rowOff>38101</xdr:rowOff>
    </xdr:from>
    <xdr:to>
      <xdr:col>0</xdr:col>
      <xdr:colOff>1390650</xdr:colOff>
      <xdr:row>2</xdr:row>
      <xdr:rowOff>1096879</xdr:rowOff>
    </xdr:to>
    <xdr:pic>
      <xdr:nvPicPr>
        <xdr:cNvPr id="4" name="그림 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33351" y="1409701"/>
          <a:ext cx="1257299" cy="105877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0</xdr:colOff>
      <xdr:row>1</xdr:row>
      <xdr:rowOff>0</xdr:rowOff>
    </xdr:from>
    <xdr:to>
      <xdr:col>13</xdr:col>
      <xdr:colOff>18448</xdr:colOff>
      <xdr:row>13</xdr:row>
      <xdr:rowOff>190162</xdr:rowOff>
    </xdr:to>
    <xdr:pic>
      <xdr:nvPicPr>
        <xdr:cNvPr id="2" name="그림 1"/>
        <xdr:cNvPicPr>
          <a:picLocks noChangeAspect="1"/>
        </xdr:cNvPicPr>
      </xdr:nvPicPr>
      <xdr:blipFill>
        <a:blip xmlns:r="http://schemas.openxmlformats.org/officeDocument/2006/relationships" r:embed="rId1"/>
        <a:stretch>
          <a:fillRect/>
        </a:stretch>
      </xdr:blipFill>
      <xdr:spPr>
        <a:xfrm>
          <a:off x="4572000" y="209550"/>
          <a:ext cx="4819048" cy="270476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8</xdr:col>
      <xdr:colOff>76200</xdr:colOff>
      <xdr:row>2</xdr:row>
      <xdr:rowOff>66675</xdr:rowOff>
    </xdr:from>
    <xdr:to>
      <xdr:col>16</xdr:col>
      <xdr:colOff>456568</xdr:colOff>
      <xdr:row>15</xdr:row>
      <xdr:rowOff>152068</xdr:rowOff>
    </xdr:to>
    <xdr:pic>
      <xdr:nvPicPr>
        <xdr:cNvPr id="2" name="그림 1"/>
        <xdr:cNvPicPr>
          <a:picLocks noChangeAspect="1"/>
        </xdr:cNvPicPr>
      </xdr:nvPicPr>
      <xdr:blipFill>
        <a:blip xmlns:r="http://schemas.openxmlformats.org/officeDocument/2006/relationships" r:embed="rId1"/>
        <a:stretch>
          <a:fillRect/>
        </a:stretch>
      </xdr:blipFill>
      <xdr:spPr>
        <a:xfrm>
          <a:off x="8610600" y="409575"/>
          <a:ext cx="5057143" cy="265714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24</xdr:row>
      <xdr:rowOff>0</xdr:rowOff>
    </xdr:from>
    <xdr:to>
      <xdr:col>13</xdr:col>
      <xdr:colOff>627182</xdr:colOff>
      <xdr:row>50</xdr:row>
      <xdr:rowOff>85034</xdr:rowOff>
    </xdr:to>
    <xdr:pic>
      <xdr:nvPicPr>
        <xdr:cNvPr id="3" name="그림 2"/>
        <xdr:cNvPicPr>
          <a:picLocks noChangeAspect="1"/>
        </xdr:cNvPicPr>
      </xdr:nvPicPr>
      <xdr:blipFill>
        <a:blip xmlns:r="http://schemas.openxmlformats.org/officeDocument/2006/relationships" r:embed="rId1"/>
        <a:stretch>
          <a:fillRect/>
        </a:stretch>
      </xdr:blipFill>
      <xdr:spPr>
        <a:xfrm>
          <a:off x="0" y="5257800"/>
          <a:ext cx="11752382" cy="5533334"/>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3.xml.rels><?xml version="1.0" encoding="UTF-8" standalone="yes"?>
<Relationships xmlns="http://schemas.openxmlformats.org/package/2006/relationships"><Relationship Id="rId3" Type="http://schemas.openxmlformats.org/officeDocument/2006/relationships/hyperlink" Target="http://www.4shift.com/" TargetMode="External"/><Relationship Id="rId2" Type="http://schemas.openxmlformats.org/officeDocument/2006/relationships/hyperlink" Target="https://www.facebook.com/wecanooo" TargetMode="External"/><Relationship Id="rId1" Type="http://schemas.openxmlformats.org/officeDocument/2006/relationships/hyperlink" Target="mailto:wecanooo@gmail.com" TargetMode="External"/><Relationship Id="rId4"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8" Type="http://schemas.openxmlformats.org/officeDocument/2006/relationships/hyperlink" Target="http://www.sopoong.net/" TargetMode="External"/><Relationship Id="rId13" Type="http://schemas.openxmlformats.org/officeDocument/2006/relationships/printerSettings" Target="../printerSettings/printerSettings10.bin"/><Relationship Id="rId3" Type="http://schemas.openxmlformats.org/officeDocument/2006/relationships/hyperlink" Target="http://www.jointips.or.kr/" TargetMode="External"/><Relationship Id="rId7" Type="http://schemas.openxmlformats.org/officeDocument/2006/relationships/hyperlink" Target="http://www.mashupangels.com/" TargetMode="External"/><Relationship Id="rId12" Type="http://schemas.openxmlformats.org/officeDocument/2006/relationships/hyperlink" Target="http://daily.hankooki.com/lpage/economy/201512/dh20151212085416138150.htm" TargetMode="External"/><Relationship Id="rId2" Type="http://schemas.openxmlformats.org/officeDocument/2006/relationships/hyperlink" Target="http://www.sparklabs.co.kr/kr/html/home.html" TargetMode="External"/><Relationship Id="rId1" Type="http://schemas.openxmlformats.org/officeDocument/2006/relationships/hyperlink" Target="http://kr.besuccess.com/2015/01/korea-top-5-accelerator/?utm_reader=feedly&amp;utm_content=buffer8001d&amp;utm_medium=social&amp;utm_source=twitter.com&amp;utm_campaign=buffer" TargetMode="External"/><Relationship Id="rId6" Type="http://schemas.openxmlformats.org/officeDocument/2006/relationships/hyperlink" Target="http://dcamp.kr/" TargetMode="External"/><Relationship Id="rId11" Type="http://schemas.openxmlformats.org/officeDocument/2006/relationships/hyperlink" Target="http://www.neoply.com/" TargetMode="External"/><Relationship Id="rId5" Type="http://schemas.openxmlformats.org/officeDocument/2006/relationships/hyperlink" Target="http://www.d3jubilee.com/" TargetMode="External"/><Relationship Id="rId10" Type="http://schemas.openxmlformats.org/officeDocument/2006/relationships/hyperlink" Target="http://www.demoday.co.kr/" TargetMode="External"/><Relationship Id="rId4" Type="http://schemas.openxmlformats.org/officeDocument/2006/relationships/hyperlink" Target="http://fast-track.asia/wp/" TargetMode="External"/><Relationship Id="rId9" Type="http://schemas.openxmlformats.org/officeDocument/2006/relationships/hyperlink" Target="http://www1.gvc.or.kr/" TargetMode="External"/></Relationships>
</file>

<file path=xl/worksheets/_rels/sheet2.xml.rels><?xml version="1.0" encoding="UTF-8" standalone="yes"?>
<Relationships xmlns="http://schemas.openxmlformats.org/package/2006/relationships"><Relationship Id="rId8" Type="http://schemas.openxmlformats.org/officeDocument/2006/relationships/printerSettings" Target="../printerSettings/printerSettings2.bin"/><Relationship Id="rId3" Type="http://schemas.openxmlformats.org/officeDocument/2006/relationships/hyperlink" Target="http://blog.naver.com/withcktown/220591452136" TargetMode="External"/><Relationship Id="rId7" Type="http://schemas.openxmlformats.org/officeDocument/2006/relationships/hyperlink" Target="https://form.office.naver.com/form/responseView.cmd?formkey=YzAwNDM3ZTgtZjdiZS00ZTVmLTk0MGItNmEwOWU5NTczNmEx&amp;sourceId=urlshare" TargetMode="External"/><Relationship Id="rId2" Type="http://schemas.openxmlformats.org/officeDocument/2006/relationships/hyperlink" Target="http://www.dcamp.kr/challenge/views/193" TargetMode="External"/><Relationship Id="rId1" Type="http://schemas.openxmlformats.org/officeDocument/2006/relationships/hyperlink" Target="http://m.mt.co.kr/renew/view.html?no=2016010811355011081&amp;type=outlink" TargetMode="External"/><Relationship Id="rId6" Type="http://schemas.openxmlformats.org/officeDocument/2006/relationships/hyperlink" Target="http://kr.besuccess.com/2013/08/business-plan-tips/" TargetMode="External"/><Relationship Id="rId5" Type="http://schemas.openxmlformats.org/officeDocument/2006/relationships/hyperlink" Target="http://dreamplus.asia/kr/blog/blog.jsp?p=407" TargetMode="External"/><Relationship Id="rId4" Type="http://schemas.openxmlformats.org/officeDocument/2006/relationships/hyperlink" Target="http://blog.naver.com/withcktown/220591452136" TargetMode="Externa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46"/>
  <sheetViews>
    <sheetView workbookViewId="0">
      <selection activeCell="C5" sqref="C5"/>
    </sheetView>
  </sheetViews>
  <sheetFormatPr defaultRowHeight="13.5" x14ac:dyDescent="0.3"/>
  <cols>
    <col min="1" max="1" width="7.125" style="141" bestFit="1" customWidth="1"/>
    <col min="2" max="2" width="24.5" style="20" customWidth="1"/>
    <col min="3" max="3" width="66.625" style="13" customWidth="1"/>
    <col min="4" max="4" width="13.875" style="13" bestFit="1" customWidth="1"/>
    <col min="5" max="5" width="28.625" style="13" customWidth="1"/>
    <col min="6" max="16384" width="9" style="13"/>
  </cols>
  <sheetData>
    <row r="1" spans="1:4" x14ac:dyDescent="0.3">
      <c r="A1" s="132">
        <v>1</v>
      </c>
      <c r="B1" s="12" t="s">
        <v>421</v>
      </c>
      <c r="C1" s="12" t="s">
        <v>423</v>
      </c>
      <c r="D1" s="12"/>
    </row>
    <row r="2" spans="1:4" ht="54" x14ac:dyDescent="0.3">
      <c r="A2" s="139">
        <v>2</v>
      </c>
      <c r="B2" s="87" t="s">
        <v>422</v>
      </c>
      <c r="C2" s="47" t="s">
        <v>424</v>
      </c>
      <c r="D2" s="12"/>
    </row>
    <row r="3" spans="1:4" ht="27" x14ac:dyDescent="0.3">
      <c r="A3" s="132">
        <v>3</v>
      </c>
      <c r="B3" s="12" t="s">
        <v>407</v>
      </c>
      <c r="C3" s="47" t="s">
        <v>425</v>
      </c>
      <c r="D3" s="12"/>
    </row>
    <row r="4" spans="1:4" x14ac:dyDescent="0.3">
      <c r="A4" s="146">
        <v>4</v>
      </c>
      <c r="B4" s="144" t="s">
        <v>420</v>
      </c>
      <c r="C4" s="118" t="s">
        <v>409</v>
      </c>
      <c r="D4" s="118" t="s">
        <v>412</v>
      </c>
    </row>
    <row r="5" spans="1:4" x14ac:dyDescent="0.3">
      <c r="A5" s="146"/>
      <c r="B5" s="145"/>
      <c r="C5" s="14"/>
      <c r="D5" s="12"/>
    </row>
    <row r="6" spans="1:4" x14ac:dyDescent="0.3">
      <c r="A6" s="146"/>
      <c r="B6" s="145"/>
      <c r="C6" s="118" t="s">
        <v>408</v>
      </c>
      <c r="D6" s="118" t="s">
        <v>412</v>
      </c>
    </row>
    <row r="7" spans="1:4" x14ac:dyDescent="0.3">
      <c r="A7" s="146"/>
      <c r="B7" s="145"/>
      <c r="C7" s="118" t="s">
        <v>410</v>
      </c>
      <c r="D7" s="118" t="s">
        <v>413</v>
      </c>
    </row>
    <row r="8" spans="1:4" x14ac:dyDescent="0.3">
      <c r="A8" s="147">
        <v>5</v>
      </c>
      <c r="B8" s="144" t="s">
        <v>411</v>
      </c>
      <c r="C8" s="12" t="s">
        <v>414</v>
      </c>
      <c r="D8" s="12"/>
    </row>
    <row r="9" spans="1:4" x14ac:dyDescent="0.3">
      <c r="A9" s="147"/>
      <c r="B9" s="145"/>
      <c r="C9" s="12" t="s">
        <v>416</v>
      </c>
      <c r="D9" s="12"/>
    </row>
    <row r="10" spans="1:4" x14ac:dyDescent="0.3">
      <c r="A10" s="147"/>
      <c r="B10" s="145"/>
      <c r="C10" s="12" t="s">
        <v>417</v>
      </c>
      <c r="D10" s="12"/>
    </row>
    <row r="11" spans="1:4" x14ac:dyDescent="0.3">
      <c r="A11" s="147"/>
      <c r="B11" s="145"/>
      <c r="C11" s="12" t="s">
        <v>415</v>
      </c>
      <c r="D11" s="12"/>
    </row>
    <row r="12" spans="1:4" x14ac:dyDescent="0.3">
      <c r="A12" s="147"/>
      <c r="B12" s="145"/>
      <c r="C12" s="12" t="s">
        <v>419</v>
      </c>
      <c r="D12" s="12"/>
    </row>
    <row r="13" spans="1:4" x14ac:dyDescent="0.3">
      <c r="A13" s="132">
        <v>6</v>
      </c>
      <c r="B13" s="12" t="s">
        <v>406</v>
      </c>
      <c r="C13" s="12"/>
      <c r="D13" s="12"/>
    </row>
    <row r="14" spans="1:4" x14ac:dyDescent="0.3">
      <c r="A14" s="132">
        <v>7</v>
      </c>
      <c r="B14" s="12" t="s">
        <v>418</v>
      </c>
      <c r="C14" s="12"/>
      <c r="D14" s="12"/>
    </row>
    <row r="15" spans="1:4" x14ac:dyDescent="0.3">
      <c r="A15" s="140"/>
      <c r="B15" s="17"/>
      <c r="C15" s="12"/>
    </row>
    <row r="16" spans="1:4" x14ac:dyDescent="0.3">
      <c r="A16" s="154"/>
      <c r="B16" s="155"/>
      <c r="C16" s="156"/>
    </row>
    <row r="18" spans="1:3" x14ac:dyDescent="0.3">
      <c r="A18" s="150" t="s">
        <v>113</v>
      </c>
      <c r="B18" s="17" t="s">
        <v>111</v>
      </c>
      <c r="C18" s="12"/>
    </row>
    <row r="19" spans="1:3" x14ac:dyDescent="0.3">
      <c r="A19" s="151"/>
      <c r="B19" s="17" t="s">
        <v>112</v>
      </c>
      <c r="C19" s="12"/>
    </row>
    <row r="20" spans="1:3" ht="40.5" x14ac:dyDescent="0.3">
      <c r="A20" s="151"/>
      <c r="B20" s="17" t="s">
        <v>115</v>
      </c>
      <c r="C20" s="16" t="s">
        <v>116</v>
      </c>
    </row>
    <row r="21" spans="1:3" x14ac:dyDescent="0.3">
      <c r="A21" s="151"/>
      <c r="B21" s="145" t="s">
        <v>64</v>
      </c>
      <c r="C21" s="12" t="s">
        <v>65</v>
      </c>
    </row>
    <row r="22" spans="1:3" x14ac:dyDescent="0.3">
      <c r="A22" s="151"/>
      <c r="B22" s="145"/>
      <c r="C22" s="12" t="s">
        <v>77</v>
      </c>
    </row>
    <row r="23" spans="1:3" x14ac:dyDescent="0.3">
      <c r="A23" s="151"/>
      <c r="B23" s="145"/>
      <c r="C23" s="12" t="s">
        <v>78</v>
      </c>
    </row>
    <row r="24" spans="1:3" x14ac:dyDescent="0.3">
      <c r="A24" s="151"/>
      <c r="B24" s="145"/>
      <c r="C24" s="12" t="s">
        <v>91</v>
      </c>
    </row>
    <row r="25" spans="1:3" x14ac:dyDescent="0.3">
      <c r="A25" s="151"/>
      <c r="B25" s="157" t="s">
        <v>254</v>
      </c>
      <c r="C25" s="12" t="s">
        <v>255</v>
      </c>
    </row>
    <row r="26" spans="1:3" x14ac:dyDescent="0.3">
      <c r="A26" s="151"/>
      <c r="B26" s="158"/>
      <c r="C26" s="12" t="s">
        <v>256</v>
      </c>
    </row>
    <row r="27" spans="1:3" x14ac:dyDescent="0.3">
      <c r="A27" s="151"/>
      <c r="B27" s="159"/>
      <c r="C27" s="12"/>
    </row>
    <row r="28" spans="1:3" x14ac:dyDescent="0.3">
      <c r="A28" s="151"/>
      <c r="B28" s="157" t="s">
        <v>257</v>
      </c>
      <c r="C28" s="12" t="s">
        <v>258</v>
      </c>
    </row>
    <row r="29" spans="1:3" x14ac:dyDescent="0.3">
      <c r="A29" s="151"/>
      <c r="B29" s="158"/>
      <c r="C29" s="12" t="s">
        <v>259</v>
      </c>
    </row>
    <row r="30" spans="1:3" x14ac:dyDescent="0.3">
      <c r="A30" s="152"/>
      <c r="B30" s="159"/>
      <c r="C30" s="12"/>
    </row>
    <row r="31" spans="1:3" x14ac:dyDescent="0.3">
      <c r="A31" s="153" t="s">
        <v>114</v>
      </c>
      <c r="B31" s="17" t="s">
        <v>61</v>
      </c>
      <c r="C31" s="14"/>
    </row>
    <row r="32" spans="1:3" x14ac:dyDescent="0.3">
      <c r="A32" s="148"/>
      <c r="B32" s="17" t="s">
        <v>62</v>
      </c>
      <c r="C32" s="12"/>
    </row>
    <row r="33" spans="1:3" x14ac:dyDescent="0.3">
      <c r="A33" s="148"/>
      <c r="B33" s="17" t="s">
        <v>71</v>
      </c>
      <c r="C33" s="12"/>
    </row>
    <row r="34" spans="1:3" x14ac:dyDescent="0.3">
      <c r="A34" s="148"/>
      <c r="B34" s="17" t="s">
        <v>72</v>
      </c>
      <c r="C34" s="12"/>
    </row>
    <row r="35" spans="1:3" x14ac:dyDescent="0.3">
      <c r="A35" s="148"/>
      <c r="B35" s="17" t="s">
        <v>125</v>
      </c>
      <c r="C35" s="12"/>
    </row>
    <row r="36" spans="1:3" x14ac:dyDescent="0.3">
      <c r="A36" s="149"/>
      <c r="B36" s="21"/>
      <c r="C36" s="14"/>
    </row>
    <row r="37" spans="1:3" ht="27" x14ac:dyDescent="0.3">
      <c r="A37" s="148" t="s">
        <v>127</v>
      </c>
      <c r="B37" s="17" t="s">
        <v>93</v>
      </c>
      <c r="C37" s="16" t="s">
        <v>94</v>
      </c>
    </row>
    <row r="38" spans="1:3" x14ac:dyDescent="0.3">
      <c r="A38" s="148"/>
      <c r="B38" s="17" t="s">
        <v>66</v>
      </c>
      <c r="C38" s="12" t="s">
        <v>69</v>
      </c>
    </row>
    <row r="39" spans="1:3" x14ac:dyDescent="0.3">
      <c r="A39" s="148"/>
      <c r="B39" s="17" t="s">
        <v>67</v>
      </c>
      <c r="C39" s="12" t="s">
        <v>69</v>
      </c>
    </row>
    <row r="40" spans="1:3" x14ac:dyDescent="0.3">
      <c r="A40" s="148"/>
      <c r="B40" s="17" t="s">
        <v>68</v>
      </c>
      <c r="C40" s="12" t="s">
        <v>69</v>
      </c>
    </row>
    <row r="41" spans="1:3" x14ac:dyDescent="0.3">
      <c r="A41" s="148"/>
      <c r="B41" s="17" t="s">
        <v>75</v>
      </c>
      <c r="C41" s="12" t="s">
        <v>76</v>
      </c>
    </row>
    <row r="42" spans="1:3" x14ac:dyDescent="0.3">
      <c r="A42" s="148"/>
      <c r="B42" s="17" t="s">
        <v>96</v>
      </c>
      <c r="C42" s="12"/>
    </row>
    <row r="43" spans="1:3" x14ac:dyDescent="0.3">
      <c r="A43" s="148"/>
      <c r="B43" s="17" t="s">
        <v>126</v>
      </c>
      <c r="C43" s="12" t="s">
        <v>82</v>
      </c>
    </row>
    <row r="44" spans="1:3" ht="54" x14ac:dyDescent="0.3">
      <c r="A44" s="148"/>
      <c r="B44" s="22" t="s">
        <v>63</v>
      </c>
      <c r="C44" s="18" t="s">
        <v>83</v>
      </c>
    </row>
    <row r="45" spans="1:3" ht="108" x14ac:dyDescent="0.3">
      <c r="A45" s="148"/>
      <c r="B45" s="22" t="s">
        <v>80</v>
      </c>
      <c r="C45" s="18" t="s">
        <v>79</v>
      </c>
    </row>
    <row r="46" spans="1:3" ht="40.5" x14ac:dyDescent="0.3">
      <c r="A46" s="149"/>
      <c r="B46" s="22" t="s">
        <v>81</v>
      </c>
      <c r="C46" s="18" t="s">
        <v>95</v>
      </c>
    </row>
  </sheetData>
  <mergeCells count="11">
    <mergeCell ref="B4:B7"/>
    <mergeCell ref="A4:A7"/>
    <mergeCell ref="A8:A12"/>
    <mergeCell ref="B8:B12"/>
    <mergeCell ref="A37:A46"/>
    <mergeCell ref="A18:A30"/>
    <mergeCell ref="A31:A36"/>
    <mergeCell ref="A16:C16"/>
    <mergeCell ref="B21:B24"/>
    <mergeCell ref="B28:B30"/>
    <mergeCell ref="B25:B27"/>
  </mergeCells>
  <phoneticPr fontId="2" type="noConversion"/>
  <pageMargins left="0.7" right="0.7" top="0.75" bottom="0.75" header="0.3" footer="0.3"/>
  <pageSetup paperSize="9" orientation="portrait" horizontalDpi="4294967293" verticalDpi="4294967293"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8"/>
  <sheetViews>
    <sheetView topLeftCell="A13" workbookViewId="0">
      <selection activeCell="E13" sqref="E13:E18"/>
    </sheetView>
  </sheetViews>
  <sheetFormatPr defaultRowHeight="16.5" x14ac:dyDescent="0.3"/>
  <cols>
    <col min="3" max="3" width="17.625" customWidth="1"/>
    <col min="4" max="4" width="14.875" customWidth="1"/>
    <col min="5" max="5" width="20.5" customWidth="1"/>
  </cols>
  <sheetData>
    <row r="1" spans="1:7" x14ac:dyDescent="0.3">
      <c r="A1" s="205"/>
      <c r="B1" s="206"/>
      <c r="C1" s="203" t="s">
        <v>370</v>
      </c>
      <c r="D1" s="191" t="s">
        <v>365</v>
      </c>
      <c r="E1" s="200" t="s">
        <v>366</v>
      </c>
    </row>
    <row r="2" spans="1:7" x14ac:dyDescent="0.3">
      <c r="A2" s="207"/>
      <c r="B2" s="208"/>
      <c r="C2" s="204"/>
      <c r="D2" s="192"/>
      <c r="E2" s="201"/>
    </row>
    <row r="3" spans="1:7" x14ac:dyDescent="0.3">
      <c r="A3" s="209" t="s">
        <v>262</v>
      </c>
      <c r="B3" s="197" t="s">
        <v>263</v>
      </c>
      <c r="C3" s="181" t="s">
        <v>276</v>
      </c>
      <c r="D3" s="181" t="s">
        <v>374</v>
      </c>
      <c r="E3" s="196" t="s">
        <v>371</v>
      </c>
    </row>
    <row r="4" spans="1:7" x14ac:dyDescent="0.3">
      <c r="A4" s="210"/>
      <c r="B4" s="199"/>
      <c r="C4" s="181"/>
      <c r="D4" s="181"/>
      <c r="E4" s="195"/>
    </row>
    <row r="5" spans="1:7" x14ac:dyDescent="0.3">
      <c r="A5" s="209" t="s">
        <v>261</v>
      </c>
      <c r="B5" s="197" t="s">
        <v>266</v>
      </c>
      <c r="C5" s="181" t="s">
        <v>383</v>
      </c>
      <c r="D5" s="197" t="s">
        <v>375</v>
      </c>
      <c r="E5" s="193" t="s">
        <v>369</v>
      </c>
    </row>
    <row r="6" spans="1:7" x14ac:dyDescent="0.3">
      <c r="A6" s="211"/>
      <c r="B6" s="199"/>
      <c r="C6" s="181"/>
      <c r="D6" s="198"/>
      <c r="E6" s="194"/>
    </row>
    <row r="7" spans="1:7" x14ac:dyDescent="0.3">
      <c r="A7" s="211"/>
      <c r="B7" s="197" t="s">
        <v>267</v>
      </c>
      <c r="C7" s="181" t="s">
        <v>384</v>
      </c>
      <c r="D7" s="197" t="s">
        <v>376</v>
      </c>
      <c r="E7" s="194"/>
    </row>
    <row r="8" spans="1:7" x14ac:dyDescent="0.3">
      <c r="A8" s="211"/>
      <c r="B8" s="199"/>
      <c r="C8" s="181"/>
      <c r="D8" s="198"/>
      <c r="E8" s="195"/>
    </row>
    <row r="9" spans="1:7" x14ac:dyDescent="0.3">
      <c r="A9" s="211"/>
      <c r="B9" s="197" t="s">
        <v>268</v>
      </c>
      <c r="C9" s="181"/>
      <c r="D9" s="198"/>
      <c r="E9" s="189" t="s">
        <v>367</v>
      </c>
    </row>
    <row r="10" spans="1:7" x14ac:dyDescent="0.3">
      <c r="A10" s="211"/>
      <c r="B10" s="199"/>
      <c r="C10" s="181"/>
      <c r="D10" s="199"/>
      <c r="E10" s="196"/>
    </row>
    <row r="11" spans="1:7" x14ac:dyDescent="0.3">
      <c r="A11" s="211"/>
      <c r="B11" s="197" t="s">
        <v>269</v>
      </c>
      <c r="C11" s="181"/>
      <c r="D11" s="181" t="s">
        <v>368</v>
      </c>
      <c r="E11" s="189"/>
    </row>
    <row r="12" spans="1:7" x14ac:dyDescent="0.3">
      <c r="A12" s="211"/>
      <c r="B12" s="199"/>
      <c r="C12" s="181"/>
      <c r="D12" s="181"/>
      <c r="E12" s="189"/>
    </row>
    <row r="13" spans="1:7" ht="16.5" customHeight="1" x14ac:dyDescent="0.3">
      <c r="A13" s="211"/>
      <c r="B13" s="197" t="s">
        <v>264</v>
      </c>
      <c r="C13" s="197" t="s">
        <v>364</v>
      </c>
      <c r="D13" s="187" t="s">
        <v>382</v>
      </c>
      <c r="E13" s="188" t="s">
        <v>372</v>
      </c>
    </row>
    <row r="14" spans="1:7" x14ac:dyDescent="0.3">
      <c r="A14" s="211"/>
      <c r="B14" s="199"/>
      <c r="C14" s="198"/>
      <c r="D14" s="184"/>
      <c r="E14" s="189"/>
    </row>
    <row r="15" spans="1:7" x14ac:dyDescent="0.3">
      <c r="A15" s="211"/>
      <c r="B15" s="197" t="s">
        <v>270</v>
      </c>
      <c r="C15" s="198"/>
      <c r="D15" s="185" t="s">
        <v>377</v>
      </c>
      <c r="E15" s="189"/>
    </row>
    <row r="16" spans="1:7" x14ac:dyDescent="0.3">
      <c r="A16" s="211"/>
      <c r="B16" s="199"/>
      <c r="C16" s="198"/>
      <c r="D16" s="181"/>
      <c r="E16" s="189"/>
      <c r="G16" t="s">
        <v>298</v>
      </c>
    </row>
    <row r="17" spans="1:7" x14ac:dyDescent="0.3">
      <c r="A17" s="211"/>
      <c r="B17" s="197" t="s">
        <v>271</v>
      </c>
      <c r="C17" s="198"/>
      <c r="D17" s="181" t="s">
        <v>378</v>
      </c>
      <c r="E17" s="189"/>
      <c r="G17" t="s">
        <v>299</v>
      </c>
    </row>
    <row r="18" spans="1:7" x14ac:dyDescent="0.3">
      <c r="A18" s="211"/>
      <c r="B18" s="199"/>
      <c r="C18" s="198"/>
      <c r="D18" s="181"/>
      <c r="E18" s="189"/>
    </row>
    <row r="19" spans="1:7" ht="16.5" customHeight="1" x14ac:dyDescent="0.3">
      <c r="A19" s="211"/>
      <c r="B19" s="197" t="s">
        <v>272</v>
      </c>
      <c r="C19" s="197" t="s">
        <v>275</v>
      </c>
      <c r="D19" s="185" t="s">
        <v>381</v>
      </c>
      <c r="E19" s="186"/>
    </row>
    <row r="20" spans="1:7" x14ac:dyDescent="0.3">
      <c r="A20" s="211"/>
      <c r="B20" s="199"/>
      <c r="C20" s="198"/>
      <c r="D20" s="185"/>
      <c r="E20" s="186"/>
    </row>
    <row r="21" spans="1:7" x14ac:dyDescent="0.3">
      <c r="A21" s="211"/>
      <c r="B21" s="197" t="s">
        <v>273</v>
      </c>
      <c r="C21" s="198"/>
      <c r="D21" s="183" t="s">
        <v>380</v>
      </c>
      <c r="E21" s="188" t="s">
        <v>373</v>
      </c>
    </row>
    <row r="22" spans="1:7" x14ac:dyDescent="0.3">
      <c r="A22" s="211"/>
      <c r="B22" s="199"/>
      <c r="C22" s="198"/>
      <c r="D22" s="183"/>
      <c r="E22" s="189"/>
    </row>
    <row r="23" spans="1:7" x14ac:dyDescent="0.3">
      <c r="A23" s="211"/>
      <c r="B23" s="197" t="s">
        <v>274</v>
      </c>
      <c r="C23" s="198"/>
      <c r="D23" s="183"/>
      <c r="E23" s="189"/>
    </row>
    <row r="24" spans="1:7" x14ac:dyDescent="0.3">
      <c r="A24" s="211"/>
      <c r="B24" s="199"/>
      <c r="C24" s="198"/>
      <c r="D24" s="183"/>
      <c r="E24" s="189"/>
    </row>
    <row r="25" spans="1:7" x14ac:dyDescent="0.3">
      <c r="A25" s="211"/>
      <c r="B25" s="197" t="s">
        <v>265</v>
      </c>
      <c r="C25" s="198"/>
      <c r="D25" s="183"/>
      <c r="E25" s="189"/>
    </row>
    <row r="26" spans="1:7" x14ac:dyDescent="0.3">
      <c r="A26" s="211"/>
      <c r="B26" s="199"/>
      <c r="C26" s="198"/>
      <c r="D26" s="184"/>
      <c r="E26" s="189"/>
    </row>
    <row r="27" spans="1:7" x14ac:dyDescent="0.3">
      <c r="A27" s="211"/>
      <c r="B27" s="197" t="s">
        <v>263</v>
      </c>
      <c r="C27" s="198"/>
      <c r="D27" s="181" t="s">
        <v>379</v>
      </c>
      <c r="E27" s="189"/>
    </row>
    <row r="28" spans="1:7" ht="17.25" thickBot="1" x14ac:dyDescent="0.35">
      <c r="A28" s="212"/>
      <c r="B28" s="202"/>
      <c r="C28" s="202"/>
      <c r="D28" s="182"/>
      <c r="E28" s="190"/>
    </row>
  </sheetData>
  <mergeCells count="39">
    <mergeCell ref="C13:C18"/>
    <mergeCell ref="E13:E18"/>
    <mergeCell ref="D11:E12"/>
    <mergeCell ref="B23:B24"/>
    <mergeCell ref="B25:B26"/>
    <mergeCell ref="B15:B16"/>
    <mergeCell ref="B17:B18"/>
    <mergeCell ref="B19:B20"/>
    <mergeCell ref="B27:B28"/>
    <mergeCell ref="C7:C12"/>
    <mergeCell ref="C1:C2"/>
    <mergeCell ref="C19:C28"/>
    <mergeCell ref="A1:B2"/>
    <mergeCell ref="B3:B4"/>
    <mergeCell ref="B5:B6"/>
    <mergeCell ref="A3:A4"/>
    <mergeCell ref="A5:A28"/>
    <mergeCell ref="B7:B8"/>
    <mergeCell ref="B9:B10"/>
    <mergeCell ref="B11:B12"/>
    <mergeCell ref="B13:B14"/>
    <mergeCell ref="C3:C4"/>
    <mergeCell ref="C5:C6"/>
    <mergeCell ref="B21:B22"/>
    <mergeCell ref="D1:D2"/>
    <mergeCell ref="E5:E8"/>
    <mergeCell ref="E9:E10"/>
    <mergeCell ref="E3:E4"/>
    <mergeCell ref="D3:D4"/>
    <mergeCell ref="D5:D6"/>
    <mergeCell ref="D7:D10"/>
    <mergeCell ref="E1:E2"/>
    <mergeCell ref="D27:D28"/>
    <mergeCell ref="D21:D26"/>
    <mergeCell ref="D19:E20"/>
    <mergeCell ref="D13:D14"/>
    <mergeCell ref="D15:D16"/>
    <mergeCell ref="D17:D18"/>
    <mergeCell ref="E21:E28"/>
  </mergeCells>
  <phoneticPr fontId="2" type="noConversion"/>
  <pageMargins left="0.7" right="0.7" top="0.75" bottom="0.75" header="0.3" footer="0.3"/>
  <pageSetup paperSize="9" orientation="portrait" horizontalDpi="4294967293" verticalDpi="4294967293"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79"/>
  <sheetViews>
    <sheetView tabSelected="1" topLeftCell="A45" workbookViewId="0">
      <selection activeCell="F81" sqref="F81"/>
    </sheetView>
  </sheetViews>
  <sheetFormatPr defaultRowHeight="13.5" x14ac:dyDescent="0.3"/>
  <cols>
    <col min="1" max="1" width="8" style="45" customWidth="1"/>
    <col min="2" max="2" width="8" style="45" bestFit="1" customWidth="1"/>
    <col min="3" max="3" width="12.75" style="45" bestFit="1" customWidth="1"/>
    <col min="4" max="4" width="11.5" style="45" bestFit="1" customWidth="1"/>
    <col min="5" max="5" width="6.375" style="45" bestFit="1" customWidth="1"/>
    <col min="6" max="6" width="14.25" style="45" bestFit="1" customWidth="1"/>
    <col min="7" max="7" width="61.625" style="45" bestFit="1" customWidth="1"/>
    <col min="8" max="8" width="4.125" style="45" bestFit="1" customWidth="1"/>
    <col min="9" max="9" width="2.375" style="45" bestFit="1" customWidth="1"/>
    <col min="10" max="10" width="5" style="45" bestFit="1" customWidth="1"/>
    <col min="11" max="16384" width="9" style="45"/>
  </cols>
  <sheetData>
    <row r="1" spans="1:7" x14ac:dyDescent="0.3">
      <c r="B1" s="74"/>
      <c r="C1" s="74"/>
      <c r="D1" s="41" t="s">
        <v>89</v>
      </c>
      <c r="E1" s="41" t="s">
        <v>86</v>
      </c>
      <c r="F1" s="41" t="s">
        <v>84</v>
      </c>
      <c r="G1" s="74"/>
    </row>
    <row r="2" spans="1:7" ht="13.5" customHeight="1" x14ac:dyDescent="0.3">
      <c r="A2" s="178" t="s">
        <v>250</v>
      </c>
      <c r="B2" s="147" t="s">
        <v>550</v>
      </c>
      <c r="C2" s="74" t="s">
        <v>104</v>
      </c>
      <c r="D2" s="213">
        <v>0</v>
      </c>
      <c r="E2" s="213"/>
      <c r="F2" s="213"/>
      <c r="G2" s="74" t="s">
        <v>101</v>
      </c>
    </row>
    <row r="3" spans="1:7" x14ac:dyDescent="0.3">
      <c r="A3" s="178"/>
      <c r="B3" s="147"/>
      <c r="C3" s="74" t="s">
        <v>105</v>
      </c>
      <c r="D3" s="213">
        <v>0</v>
      </c>
      <c r="E3" s="213"/>
      <c r="F3" s="213"/>
      <c r="G3" s="74" t="s">
        <v>101</v>
      </c>
    </row>
    <row r="4" spans="1:7" x14ac:dyDescent="0.3">
      <c r="A4" s="178"/>
      <c r="B4" s="178"/>
      <c r="C4" s="74" t="s">
        <v>87</v>
      </c>
      <c r="D4" s="213">
        <v>300</v>
      </c>
      <c r="E4" s="213"/>
      <c r="F4" s="213"/>
      <c r="G4" s="74" t="s">
        <v>103</v>
      </c>
    </row>
    <row r="5" spans="1:7" x14ac:dyDescent="0.3">
      <c r="A5" s="178"/>
      <c r="B5" s="178"/>
      <c r="C5" s="74" t="s">
        <v>102</v>
      </c>
      <c r="D5" s="213">
        <v>200</v>
      </c>
      <c r="E5" s="213"/>
      <c r="F5" s="213"/>
      <c r="G5" s="74" t="s">
        <v>106</v>
      </c>
    </row>
    <row r="6" spans="1:7" x14ac:dyDescent="0.3">
      <c r="A6" s="178"/>
      <c r="B6" s="214" t="s">
        <v>531</v>
      </c>
      <c r="C6" s="74" t="s">
        <v>533</v>
      </c>
      <c r="D6" s="74">
        <v>450</v>
      </c>
      <c r="E6" s="74">
        <v>12</v>
      </c>
      <c r="F6" s="74">
        <f t="shared" ref="F6:F13" si="0">D6*E6</f>
        <v>5400</v>
      </c>
      <c r="G6" s="74" t="s">
        <v>329</v>
      </c>
    </row>
    <row r="7" spans="1:7" x14ac:dyDescent="0.3">
      <c r="A7" s="178"/>
      <c r="B7" s="215"/>
      <c r="C7" s="74" t="s">
        <v>85</v>
      </c>
      <c r="D7" s="74">
        <f>D6*0.1</f>
        <v>45</v>
      </c>
      <c r="E7" s="74">
        <v>12</v>
      </c>
      <c r="F7" s="74">
        <f t="shared" ref="F7" si="1">D7*E7</f>
        <v>540</v>
      </c>
      <c r="G7" s="74" t="s">
        <v>333</v>
      </c>
    </row>
    <row r="8" spans="1:7" x14ac:dyDescent="0.3">
      <c r="A8" s="178"/>
      <c r="B8" s="215"/>
      <c r="C8" s="74" t="s">
        <v>332</v>
      </c>
      <c r="D8" s="74">
        <v>0</v>
      </c>
      <c r="E8" s="74">
        <v>12</v>
      </c>
      <c r="F8" s="74">
        <f t="shared" si="0"/>
        <v>0</v>
      </c>
      <c r="G8" s="74"/>
    </row>
    <row r="9" spans="1:7" x14ac:dyDescent="0.3">
      <c r="A9" s="178"/>
      <c r="B9" s="216"/>
      <c r="C9" s="74" t="s">
        <v>549</v>
      </c>
      <c r="D9" s="74">
        <v>40</v>
      </c>
      <c r="E9" s="74">
        <v>12</v>
      </c>
      <c r="F9" s="74">
        <f>D9*E9</f>
        <v>480</v>
      </c>
      <c r="G9" s="74"/>
    </row>
    <row r="10" spans="1:7" x14ac:dyDescent="0.3">
      <c r="A10" s="178"/>
      <c r="B10" s="153" t="s">
        <v>107</v>
      </c>
      <c r="C10" s="74" t="s">
        <v>90</v>
      </c>
      <c r="D10" s="74">
        <v>20</v>
      </c>
      <c r="E10" s="74">
        <v>12</v>
      </c>
      <c r="F10" s="74">
        <f t="shared" ref="F10:F11" si="2">D10*E10</f>
        <v>240</v>
      </c>
      <c r="G10" s="74" t="s">
        <v>99</v>
      </c>
    </row>
    <row r="11" spans="1:7" x14ac:dyDescent="0.3">
      <c r="A11" s="178"/>
      <c r="B11" s="215"/>
      <c r="C11" s="74" t="s">
        <v>97</v>
      </c>
      <c r="D11" s="74">
        <v>50</v>
      </c>
      <c r="E11" s="75">
        <v>8</v>
      </c>
      <c r="F11" s="74">
        <f t="shared" si="2"/>
        <v>400</v>
      </c>
      <c r="G11" s="47" t="s">
        <v>252</v>
      </c>
    </row>
    <row r="12" spans="1:7" x14ac:dyDescent="0.3">
      <c r="A12" s="178"/>
      <c r="B12" s="178" t="s">
        <v>532</v>
      </c>
      <c r="C12" s="74" t="s">
        <v>98</v>
      </c>
      <c r="D12" s="74">
        <v>10</v>
      </c>
      <c r="E12" s="74">
        <v>12</v>
      </c>
      <c r="F12" s="74">
        <f t="shared" si="0"/>
        <v>120</v>
      </c>
      <c r="G12" s="74"/>
    </row>
    <row r="13" spans="1:7" ht="40.5" x14ac:dyDescent="0.3">
      <c r="A13" s="178"/>
      <c r="B13" s="178"/>
      <c r="C13" s="74" t="s">
        <v>100</v>
      </c>
      <c r="D13" s="74">
        <v>50</v>
      </c>
      <c r="E13" s="75">
        <v>8</v>
      </c>
      <c r="F13" s="74">
        <f t="shared" si="0"/>
        <v>400</v>
      </c>
      <c r="G13" s="93" t="s">
        <v>401</v>
      </c>
    </row>
    <row r="14" spans="1:7" x14ac:dyDescent="0.3">
      <c r="A14" s="178"/>
      <c r="B14" s="217" t="s">
        <v>108</v>
      </c>
      <c r="C14" s="76" t="s">
        <v>110</v>
      </c>
      <c r="D14" s="77"/>
      <c r="E14" s="78"/>
      <c r="F14" s="81">
        <f>SUM(D2:F5,F6:F13)*10000</f>
        <v>80800000</v>
      </c>
      <c r="G14" s="14" t="s">
        <v>337</v>
      </c>
    </row>
    <row r="15" spans="1:7" x14ac:dyDescent="0.3">
      <c r="A15" s="178"/>
      <c r="B15" s="217"/>
      <c r="C15" s="76" t="s">
        <v>109</v>
      </c>
      <c r="D15" s="79"/>
      <c r="E15" s="80"/>
      <c r="F15" s="81">
        <f>F14/12</f>
        <v>6733333.333333333</v>
      </c>
      <c r="G15" s="14" t="s">
        <v>337</v>
      </c>
    </row>
    <row r="17" spans="1:7" ht="13.5" customHeight="1" x14ac:dyDescent="0.3">
      <c r="A17" s="178" t="s">
        <v>251</v>
      </c>
      <c r="B17" s="147" t="s">
        <v>550</v>
      </c>
      <c r="C17" s="74" t="s">
        <v>104</v>
      </c>
      <c r="D17" s="213">
        <v>0</v>
      </c>
      <c r="E17" s="213"/>
      <c r="F17" s="213"/>
      <c r="G17" s="74" t="s">
        <v>101</v>
      </c>
    </row>
    <row r="18" spans="1:7" x14ac:dyDescent="0.3">
      <c r="A18" s="178"/>
      <c r="B18" s="147"/>
      <c r="C18" s="74" t="s">
        <v>105</v>
      </c>
      <c r="D18" s="213">
        <v>0</v>
      </c>
      <c r="E18" s="213"/>
      <c r="F18" s="213"/>
      <c r="G18" s="74" t="s">
        <v>101</v>
      </c>
    </row>
    <row r="19" spans="1:7" x14ac:dyDescent="0.3">
      <c r="A19" s="178"/>
      <c r="B19" s="178"/>
      <c r="C19" s="74" t="s">
        <v>87</v>
      </c>
      <c r="D19" s="213">
        <v>400</v>
      </c>
      <c r="E19" s="213"/>
      <c r="F19" s="213"/>
      <c r="G19" s="74" t="s">
        <v>103</v>
      </c>
    </row>
    <row r="20" spans="1:7" x14ac:dyDescent="0.3">
      <c r="A20" s="178"/>
      <c r="B20" s="178"/>
      <c r="C20" s="74" t="s">
        <v>102</v>
      </c>
      <c r="D20" s="213">
        <v>400</v>
      </c>
      <c r="E20" s="213"/>
      <c r="F20" s="213"/>
      <c r="G20" s="74" t="s">
        <v>106</v>
      </c>
    </row>
    <row r="21" spans="1:7" x14ac:dyDescent="0.3">
      <c r="A21" s="178"/>
      <c r="B21" s="214" t="s">
        <v>551</v>
      </c>
      <c r="C21" s="74" t="s">
        <v>534</v>
      </c>
      <c r="D21" s="74">
        <v>500</v>
      </c>
      <c r="E21" s="74">
        <v>12</v>
      </c>
      <c r="F21" s="74">
        <f t="shared" ref="F21:F29" si="3">D21*E21</f>
        <v>6000</v>
      </c>
      <c r="G21" s="74" t="s">
        <v>530</v>
      </c>
    </row>
    <row r="22" spans="1:7" x14ac:dyDescent="0.3">
      <c r="A22" s="178"/>
      <c r="B22" s="215"/>
      <c r="C22" s="74" t="s">
        <v>534</v>
      </c>
      <c r="D22" s="74">
        <v>700</v>
      </c>
      <c r="E22" s="74">
        <v>12</v>
      </c>
      <c r="F22" s="74">
        <f t="shared" si="3"/>
        <v>8400</v>
      </c>
      <c r="G22" s="74" t="s">
        <v>542</v>
      </c>
    </row>
    <row r="23" spans="1:7" x14ac:dyDescent="0.3">
      <c r="A23" s="178"/>
      <c r="B23" s="215"/>
      <c r="C23" s="74" t="s">
        <v>85</v>
      </c>
      <c r="D23" s="74">
        <f>(D21+D22)*0.1</f>
        <v>120</v>
      </c>
      <c r="E23" s="74">
        <v>12</v>
      </c>
      <c r="F23" s="74">
        <f t="shared" ref="F23" si="4">D23*E23</f>
        <v>1440</v>
      </c>
      <c r="G23" s="74" t="s">
        <v>88</v>
      </c>
    </row>
    <row r="24" spans="1:7" x14ac:dyDescent="0.3">
      <c r="A24" s="178"/>
      <c r="B24" s="215"/>
      <c r="C24" s="74" t="s">
        <v>253</v>
      </c>
      <c r="D24" s="74">
        <f>(D21+D22)*0.1</f>
        <v>120</v>
      </c>
      <c r="E24" s="74">
        <v>12</v>
      </c>
      <c r="F24" s="74">
        <f t="shared" ref="F24:F25" si="5">D24*E24</f>
        <v>1440</v>
      </c>
      <c r="G24" s="74" t="s">
        <v>88</v>
      </c>
    </row>
    <row r="25" spans="1:7" x14ac:dyDescent="0.3">
      <c r="A25" s="178"/>
      <c r="B25" s="216"/>
      <c r="C25" s="74" t="s">
        <v>535</v>
      </c>
      <c r="D25" s="74">
        <f>(D21+D22)*0.1</f>
        <v>120</v>
      </c>
      <c r="E25" s="74">
        <v>12</v>
      </c>
      <c r="F25" s="74">
        <f t="shared" si="5"/>
        <v>1440</v>
      </c>
      <c r="G25" s="74" t="s">
        <v>88</v>
      </c>
    </row>
    <row r="26" spans="1:7" x14ac:dyDescent="0.3">
      <c r="A26" s="178"/>
      <c r="B26" s="153" t="s">
        <v>107</v>
      </c>
      <c r="C26" s="74" t="s">
        <v>90</v>
      </c>
      <c r="D26" s="74">
        <f>('0.돈계산'!M5) * 0.000002 /12</f>
        <v>50</v>
      </c>
      <c r="E26" s="74">
        <v>12</v>
      </c>
      <c r="F26" s="74">
        <f t="shared" si="3"/>
        <v>600</v>
      </c>
      <c r="G26" s="74" t="s">
        <v>538</v>
      </c>
    </row>
    <row r="27" spans="1:7" x14ac:dyDescent="0.3">
      <c r="A27" s="178"/>
      <c r="B27" s="215"/>
      <c r="C27" s="74" t="s">
        <v>97</v>
      </c>
      <c r="D27" s="74">
        <f>'0.돈계산'!M5 * 0.000003 /12</f>
        <v>75</v>
      </c>
      <c r="E27" s="74">
        <v>12</v>
      </c>
      <c r="F27" s="74">
        <f t="shared" si="3"/>
        <v>900</v>
      </c>
      <c r="G27" s="47" t="s">
        <v>537</v>
      </c>
    </row>
    <row r="28" spans="1:7" x14ac:dyDescent="0.3">
      <c r="A28" s="178"/>
      <c r="B28" s="178" t="s">
        <v>532</v>
      </c>
      <c r="C28" s="74" t="s">
        <v>98</v>
      </c>
      <c r="D28" s="74">
        <f>(D21+D22)*0.02</f>
        <v>24</v>
      </c>
      <c r="E28" s="74">
        <v>12</v>
      </c>
      <c r="F28" s="74">
        <f t="shared" si="3"/>
        <v>288</v>
      </c>
      <c r="G28" s="74" t="s">
        <v>540</v>
      </c>
    </row>
    <row r="29" spans="1:7" x14ac:dyDescent="0.3">
      <c r="A29" s="178"/>
      <c r="B29" s="178"/>
      <c r="C29" s="74" t="s">
        <v>100</v>
      </c>
      <c r="D29" s="74">
        <f>'0.돈계산'!M5 * 0.00001 /12</f>
        <v>250.00000000000003</v>
      </c>
      <c r="E29" s="74">
        <v>12</v>
      </c>
      <c r="F29" s="74">
        <f t="shared" si="3"/>
        <v>3000.0000000000005</v>
      </c>
      <c r="G29" s="74" t="s">
        <v>539</v>
      </c>
    </row>
    <row r="30" spans="1:7" x14ac:dyDescent="0.3">
      <c r="A30" s="178"/>
      <c r="B30" s="217" t="s">
        <v>108</v>
      </c>
      <c r="C30" s="76" t="s">
        <v>110</v>
      </c>
      <c r="D30" s="77"/>
      <c r="E30" s="78"/>
      <c r="F30" s="81">
        <f>SUM(D17:F20,F21:F29)*10000</f>
        <v>243080000</v>
      </c>
      <c r="G30" s="14" t="s">
        <v>337</v>
      </c>
    </row>
    <row r="31" spans="1:7" x14ac:dyDescent="0.3">
      <c r="A31" s="178"/>
      <c r="B31" s="217"/>
      <c r="C31" s="76" t="s">
        <v>109</v>
      </c>
      <c r="D31" s="79"/>
      <c r="E31" s="80"/>
      <c r="F31" s="81">
        <f>F30/12</f>
        <v>20256666.666666668</v>
      </c>
      <c r="G31" s="14" t="s">
        <v>337</v>
      </c>
    </row>
    <row r="33" spans="1:7" ht="13.5" customHeight="1" x14ac:dyDescent="0.3">
      <c r="A33" s="178" t="s">
        <v>260</v>
      </c>
      <c r="B33" s="147" t="s">
        <v>550</v>
      </c>
      <c r="C33" s="74" t="s">
        <v>104</v>
      </c>
      <c r="D33" s="74">
        <v>300</v>
      </c>
      <c r="E33" s="74">
        <v>12</v>
      </c>
      <c r="F33" s="74">
        <f t="shared" ref="F33" si="6">D33*E33</f>
        <v>3600</v>
      </c>
      <c r="G33" s="74"/>
    </row>
    <row r="34" spans="1:7" x14ac:dyDescent="0.3">
      <c r="A34" s="178"/>
      <c r="B34" s="147"/>
      <c r="C34" s="74" t="s">
        <v>105</v>
      </c>
      <c r="D34" s="74">
        <v>100</v>
      </c>
      <c r="E34" s="74">
        <v>12</v>
      </c>
      <c r="F34" s="74">
        <f t="shared" ref="F34" si="7">D34*E34</f>
        <v>1200</v>
      </c>
      <c r="G34" s="74"/>
    </row>
    <row r="35" spans="1:7" x14ac:dyDescent="0.3">
      <c r="A35" s="178"/>
      <c r="B35" s="178"/>
      <c r="C35" s="74" t="s">
        <v>87</v>
      </c>
      <c r="D35" s="74"/>
      <c r="E35" s="230"/>
      <c r="F35" s="230">
        <v>600</v>
      </c>
      <c r="G35" s="74" t="s">
        <v>103</v>
      </c>
    </row>
    <row r="36" spans="1:7" x14ac:dyDescent="0.3">
      <c r="A36" s="178"/>
      <c r="B36" s="178"/>
      <c r="C36" s="74" t="s">
        <v>102</v>
      </c>
      <c r="D36" s="74"/>
      <c r="E36" s="230"/>
      <c r="F36" s="230">
        <v>400</v>
      </c>
      <c r="G36" s="74" t="s">
        <v>106</v>
      </c>
    </row>
    <row r="37" spans="1:7" x14ac:dyDescent="0.3">
      <c r="A37" s="178"/>
      <c r="B37" s="214" t="s">
        <v>551</v>
      </c>
      <c r="C37" s="74" t="s">
        <v>331</v>
      </c>
      <c r="D37" s="74">
        <v>1000</v>
      </c>
      <c r="E37" s="74">
        <v>12</v>
      </c>
      <c r="F37" s="74">
        <f t="shared" ref="F37:F39" si="8">D37*E37</f>
        <v>12000</v>
      </c>
      <c r="G37" s="74" t="s">
        <v>536</v>
      </c>
    </row>
    <row r="38" spans="1:7" x14ac:dyDescent="0.3">
      <c r="A38" s="178"/>
      <c r="B38" s="215"/>
      <c r="C38" s="74" t="s">
        <v>547</v>
      </c>
      <c r="D38" s="74">
        <v>1750</v>
      </c>
      <c r="E38" s="74">
        <v>12</v>
      </c>
      <c r="F38" s="74">
        <f t="shared" si="8"/>
        <v>21000</v>
      </c>
      <c r="G38" s="74" t="s">
        <v>541</v>
      </c>
    </row>
    <row r="39" spans="1:7" x14ac:dyDescent="0.3">
      <c r="A39" s="178"/>
      <c r="B39" s="215"/>
      <c r="C39" s="74" t="s">
        <v>85</v>
      </c>
      <c r="D39" s="74">
        <f>(D37+D38)*0.1</f>
        <v>275</v>
      </c>
      <c r="E39" s="74">
        <v>12</v>
      </c>
      <c r="F39" s="74">
        <f t="shared" si="8"/>
        <v>3300</v>
      </c>
      <c r="G39" s="74" t="s">
        <v>88</v>
      </c>
    </row>
    <row r="40" spans="1:7" x14ac:dyDescent="0.3">
      <c r="A40" s="178"/>
      <c r="B40" s="215"/>
      <c r="C40" s="74" t="s">
        <v>332</v>
      </c>
      <c r="D40" s="74">
        <f>(D37+D38)*0.1</f>
        <v>275</v>
      </c>
      <c r="E40" s="74">
        <v>12</v>
      </c>
      <c r="F40" s="74">
        <f>D40*E40</f>
        <v>3300</v>
      </c>
      <c r="G40" s="74" t="s">
        <v>88</v>
      </c>
    </row>
    <row r="41" spans="1:7" x14ac:dyDescent="0.3">
      <c r="A41" s="178"/>
      <c r="B41" s="216"/>
      <c r="C41" s="74" t="s">
        <v>335</v>
      </c>
      <c r="D41" s="74">
        <f>(D37+D38)*0.1</f>
        <v>275</v>
      </c>
      <c r="E41" s="74">
        <v>12</v>
      </c>
      <c r="F41" s="74">
        <f>D41*E41</f>
        <v>3300</v>
      </c>
      <c r="G41" s="74" t="s">
        <v>88</v>
      </c>
    </row>
    <row r="42" spans="1:7" x14ac:dyDescent="0.3">
      <c r="A42" s="178"/>
      <c r="B42" s="153" t="s">
        <v>107</v>
      </c>
      <c r="C42" s="74" t="s">
        <v>90</v>
      </c>
      <c r="D42" s="74">
        <f>('0.돈계산'!M6) * 0.000002 /12</f>
        <v>150</v>
      </c>
      <c r="E42" s="74">
        <v>12</v>
      </c>
      <c r="F42" s="74">
        <f t="shared" ref="F42:F45" si="9">D42*E42</f>
        <v>1800</v>
      </c>
      <c r="G42" s="74" t="s">
        <v>538</v>
      </c>
    </row>
    <row r="43" spans="1:7" x14ac:dyDescent="0.3">
      <c r="A43" s="178"/>
      <c r="B43" s="215"/>
      <c r="C43" s="74" t="s">
        <v>97</v>
      </c>
      <c r="D43" s="74">
        <f>('0.돈계산'!M6) * 0.000003 /12</f>
        <v>225</v>
      </c>
      <c r="E43" s="74">
        <v>12</v>
      </c>
      <c r="F43" s="74">
        <f t="shared" si="9"/>
        <v>2700</v>
      </c>
      <c r="G43" s="47" t="s">
        <v>537</v>
      </c>
    </row>
    <row r="44" spans="1:7" x14ac:dyDescent="0.3">
      <c r="A44" s="178"/>
      <c r="B44" s="178" t="s">
        <v>532</v>
      </c>
      <c r="C44" s="74" t="s">
        <v>98</v>
      </c>
      <c r="D44" s="74">
        <f>(D37+D38)*0.02</f>
        <v>55</v>
      </c>
      <c r="E44" s="74">
        <v>12</v>
      </c>
      <c r="F44" s="74">
        <f t="shared" si="9"/>
        <v>660</v>
      </c>
      <c r="G44" s="74" t="s">
        <v>540</v>
      </c>
    </row>
    <row r="45" spans="1:7" x14ac:dyDescent="0.3">
      <c r="A45" s="178"/>
      <c r="B45" s="178"/>
      <c r="C45" s="74" t="s">
        <v>100</v>
      </c>
      <c r="D45" s="74">
        <f>'0.돈계산'!M6 * 0.00001 /12</f>
        <v>750</v>
      </c>
      <c r="E45" s="74">
        <v>12</v>
      </c>
      <c r="F45" s="74">
        <f t="shared" si="9"/>
        <v>9000</v>
      </c>
      <c r="G45" s="74" t="s">
        <v>539</v>
      </c>
    </row>
    <row r="46" spans="1:7" x14ac:dyDescent="0.3">
      <c r="A46" s="178"/>
      <c r="B46" s="217" t="s">
        <v>108</v>
      </c>
      <c r="C46" s="76" t="s">
        <v>110</v>
      </c>
      <c r="D46" s="77"/>
      <c r="E46" s="78"/>
      <c r="F46" s="81">
        <f>SUM(F33:F45)*10000</f>
        <v>628600000</v>
      </c>
      <c r="G46" s="14" t="s">
        <v>337</v>
      </c>
    </row>
    <row r="47" spans="1:7" x14ac:dyDescent="0.3">
      <c r="A47" s="178"/>
      <c r="B47" s="217"/>
      <c r="C47" s="76" t="s">
        <v>109</v>
      </c>
      <c r="D47" s="79"/>
      <c r="E47" s="80"/>
      <c r="F47" s="81">
        <f>F46/12</f>
        <v>52383333.333333336</v>
      </c>
      <c r="G47" s="14" t="s">
        <v>337</v>
      </c>
    </row>
    <row r="49" spans="1:7" ht="13.5" customHeight="1" x14ac:dyDescent="0.3">
      <c r="A49" s="214" t="s">
        <v>330</v>
      </c>
      <c r="B49" s="147" t="s">
        <v>550</v>
      </c>
      <c r="C49" s="74" t="s">
        <v>104</v>
      </c>
      <c r="D49" s="74">
        <v>300</v>
      </c>
      <c r="E49" s="74">
        <v>12</v>
      </c>
      <c r="F49" s="74">
        <f t="shared" ref="F49:F50" si="10">D49*E49</f>
        <v>3600</v>
      </c>
      <c r="G49" s="74"/>
    </row>
    <row r="50" spans="1:7" x14ac:dyDescent="0.3">
      <c r="A50" s="215"/>
      <c r="B50" s="147"/>
      <c r="C50" s="74" t="s">
        <v>105</v>
      </c>
      <c r="D50" s="74">
        <v>100</v>
      </c>
      <c r="E50" s="74">
        <v>12</v>
      </c>
      <c r="F50" s="74">
        <f t="shared" si="10"/>
        <v>1200</v>
      </c>
      <c r="G50" s="74"/>
    </row>
    <row r="51" spans="1:7" x14ac:dyDescent="0.3">
      <c r="A51" s="215"/>
      <c r="B51" s="178"/>
      <c r="C51" s="74" t="s">
        <v>87</v>
      </c>
      <c r="D51" s="74"/>
      <c r="E51" s="143"/>
      <c r="F51" s="143">
        <v>600</v>
      </c>
      <c r="G51" s="74" t="s">
        <v>103</v>
      </c>
    </row>
    <row r="52" spans="1:7" ht="13.5" customHeight="1" x14ac:dyDescent="0.3">
      <c r="A52" s="215"/>
      <c r="B52" s="178"/>
      <c r="C52" s="74" t="s">
        <v>102</v>
      </c>
      <c r="D52" s="74"/>
      <c r="E52" s="143"/>
      <c r="F52" s="143">
        <v>400</v>
      </c>
      <c r="G52" s="74" t="s">
        <v>106</v>
      </c>
    </row>
    <row r="53" spans="1:7" x14ac:dyDescent="0.3">
      <c r="A53" s="215"/>
      <c r="B53" s="214" t="s">
        <v>551</v>
      </c>
      <c r="C53" s="74" t="s">
        <v>331</v>
      </c>
      <c r="D53" s="74">
        <v>1000</v>
      </c>
      <c r="E53" s="74">
        <v>12</v>
      </c>
      <c r="F53" s="74">
        <f t="shared" ref="F53" si="11">D53*E53</f>
        <v>12000</v>
      </c>
      <c r="G53" s="74" t="s">
        <v>536</v>
      </c>
    </row>
    <row r="54" spans="1:7" x14ac:dyDescent="0.3">
      <c r="A54" s="215"/>
      <c r="B54" s="215"/>
      <c r="C54" s="74" t="s">
        <v>552</v>
      </c>
      <c r="D54" s="74">
        <v>2700</v>
      </c>
      <c r="E54" s="74">
        <v>12</v>
      </c>
      <c r="F54" s="74">
        <f t="shared" ref="F54:F61" si="12">D54*E54</f>
        <v>32400</v>
      </c>
      <c r="G54" s="74" t="s">
        <v>543</v>
      </c>
    </row>
    <row r="55" spans="1:7" x14ac:dyDescent="0.3">
      <c r="A55" s="215"/>
      <c r="B55" s="215"/>
      <c r="C55" s="74" t="s">
        <v>85</v>
      </c>
      <c r="D55" s="74">
        <f>(D53+D54)*0.1</f>
        <v>370</v>
      </c>
      <c r="E55" s="74">
        <v>12</v>
      </c>
      <c r="F55" s="74">
        <f t="shared" si="12"/>
        <v>4440</v>
      </c>
      <c r="G55" s="74" t="s">
        <v>88</v>
      </c>
    </row>
    <row r="56" spans="1:7" x14ac:dyDescent="0.3">
      <c r="A56" s="215"/>
      <c r="B56" s="215"/>
      <c r="C56" s="74" t="s">
        <v>253</v>
      </c>
      <c r="D56" s="74">
        <f>(D53+D54)*0.1</f>
        <v>370</v>
      </c>
      <c r="E56" s="74">
        <v>12</v>
      </c>
      <c r="F56" s="74">
        <f>D56*E56</f>
        <v>4440</v>
      </c>
      <c r="G56" s="74" t="s">
        <v>88</v>
      </c>
    </row>
    <row r="57" spans="1:7" x14ac:dyDescent="0.3">
      <c r="A57" s="215"/>
      <c r="B57" s="216"/>
      <c r="C57" s="74" t="s">
        <v>335</v>
      </c>
      <c r="D57" s="74">
        <f>(D53+D54)*0.1</f>
        <v>370</v>
      </c>
      <c r="E57" s="74">
        <v>12</v>
      </c>
      <c r="F57" s="74">
        <f>D57*E57</f>
        <v>4440</v>
      </c>
      <c r="G57" s="74" t="s">
        <v>88</v>
      </c>
    </row>
    <row r="58" spans="1:7" ht="13.5" customHeight="1" x14ac:dyDescent="0.3">
      <c r="A58" s="215"/>
      <c r="B58" s="147" t="s">
        <v>107</v>
      </c>
      <c r="C58" s="74" t="s">
        <v>90</v>
      </c>
      <c r="D58" s="142">
        <f>('0.돈계산'!M7) * 0.000002 /12</f>
        <v>266.66666666666669</v>
      </c>
      <c r="E58" s="74">
        <v>12</v>
      </c>
      <c r="F58" s="74">
        <f t="shared" si="12"/>
        <v>3200</v>
      </c>
      <c r="G58" s="74" t="s">
        <v>538</v>
      </c>
    </row>
    <row r="59" spans="1:7" x14ac:dyDescent="0.3">
      <c r="A59" s="215"/>
      <c r="B59" s="147"/>
      <c r="C59" s="74" t="s">
        <v>97</v>
      </c>
      <c r="D59" s="74">
        <f>('0.돈계산'!M7) * 0.000003 /12</f>
        <v>400</v>
      </c>
      <c r="E59" s="74">
        <v>12</v>
      </c>
      <c r="F59" s="74">
        <f t="shared" si="12"/>
        <v>4800</v>
      </c>
      <c r="G59" s="47" t="s">
        <v>537</v>
      </c>
    </row>
    <row r="60" spans="1:7" x14ac:dyDescent="0.3">
      <c r="A60" s="215"/>
      <c r="B60" s="178" t="s">
        <v>532</v>
      </c>
      <c r="C60" s="74" t="s">
        <v>98</v>
      </c>
      <c r="D60" s="74">
        <f>(D53+D54)*0.02</f>
        <v>74</v>
      </c>
      <c r="E60" s="74">
        <v>12</v>
      </c>
      <c r="F60" s="74">
        <f t="shared" si="12"/>
        <v>888</v>
      </c>
      <c r="G60" s="74" t="s">
        <v>540</v>
      </c>
    </row>
    <row r="61" spans="1:7" x14ac:dyDescent="0.3">
      <c r="A61" s="215"/>
      <c r="B61" s="178"/>
      <c r="C61" s="74" t="s">
        <v>100</v>
      </c>
      <c r="D61" s="142">
        <f>'0.돈계산'!M7 * 0.00001 /12</f>
        <v>1333.3333333333335</v>
      </c>
      <c r="E61" s="74">
        <v>12</v>
      </c>
      <c r="F61" s="74">
        <f t="shared" si="12"/>
        <v>16000.000000000002</v>
      </c>
      <c r="G61" s="74" t="s">
        <v>539</v>
      </c>
    </row>
    <row r="62" spans="1:7" x14ac:dyDescent="0.3">
      <c r="A62" s="215"/>
      <c r="B62" s="218" t="s">
        <v>108</v>
      </c>
      <c r="C62" s="76" t="s">
        <v>110</v>
      </c>
      <c r="D62" s="77"/>
      <c r="E62" s="78"/>
      <c r="F62" s="81">
        <f>SUM(F49:F61)*10000</f>
        <v>884080000</v>
      </c>
      <c r="G62" s="14" t="s">
        <v>337</v>
      </c>
    </row>
    <row r="63" spans="1:7" x14ac:dyDescent="0.3">
      <c r="A63" s="216"/>
      <c r="B63" s="219"/>
      <c r="C63" s="76" t="s">
        <v>109</v>
      </c>
      <c r="D63" s="79"/>
      <c r="E63" s="80"/>
      <c r="F63" s="81">
        <f>F62/12</f>
        <v>73673333.333333328</v>
      </c>
      <c r="G63" s="14" t="s">
        <v>337</v>
      </c>
    </row>
    <row r="65" spans="1:7" x14ac:dyDescent="0.3">
      <c r="A65" s="178" t="s">
        <v>334</v>
      </c>
      <c r="B65" s="147" t="s">
        <v>550</v>
      </c>
      <c r="C65" s="74" t="s">
        <v>104</v>
      </c>
      <c r="D65" s="74">
        <v>300</v>
      </c>
      <c r="E65" s="74">
        <v>12</v>
      </c>
      <c r="F65" s="74">
        <f t="shared" ref="F65:F66" si="13">D65*E65</f>
        <v>3600</v>
      </c>
      <c r="G65" s="74"/>
    </row>
    <row r="66" spans="1:7" x14ac:dyDescent="0.3">
      <c r="A66" s="178"/>
      <c r="B66" s="147"/>
      <c r="C66" s="74" t="s">
        <v>105</v>
      </c>
      <c r="D66" s="74">
        <v>100</v>
      </c>
      <c r="E66" s="74">
        <v>12</v>
      </c>
      <c r="F66" s="74">
        <f t="shared" si="13"/>
        <v>1200</v>
      </c>
      <c r="G66" s="74"/>
    </row>
    <row r="67" spans="1:7" x14ac:dyDescent="0.3">
      <c r="A67" s="178"/>
      <c r="B67" s="178"/>
      <c r="C67" s="74" t="s">
        <v>87</v>
      </c>
      <c r="D67" s="74"/>
      <c r="E67" s="230"/>
      <c r="F67" s="230">
        <v>600</v>
      </c>
      <c r="G67" s="74" t="s">
        <v>103</v>
      </c>
    </row>
    <row r="68" spans="1:7" x14ac:dyDescent="0.3">
      <c r="A68" s="178"/>
      <c r="B68" s="178"/>
      <c r="C68" s="74" t="s">
        <v>102</v>
      </c>
      <c r="D68" s="74"/>
      <c r="E68" s="230"/>
      <c r="F68" s="230">
        <v>400</v>
      </c>
      <c r="G68" s="74" t="s">
        <v>106</v>
      </c>
    </row>
    <row r="69" spans="1:7" x14ac:dyDescent="0.3">
      <c r="A69" s="178"/>
      <c r="B69" s="214" t="s">
        <v>551</v>
      </c>
      <c r="C69" s="74" t="s">
        <v>331</v>
      </c>
      <c r="D69" s="74">
        <v>1000</v>
      </c>
      <c r="E69" s="74">
        <v>12</v>
      </c>
      <c r="F69" s="74">
        <f t="shared" ref="F69" si="14">D69*E69</f>
        <v>12000</v>
      </c>
      <c r="G69" s="74" t="s">
        <v>536</v>
      </c>
    </row>
    <row r="70" spans="1:7" x14ac:dyDescent="0.3">
      <c r="A70" s="178"/>
      <c r="B70" s="215"/>
      <c r="C70" s="74" t="s">
        <v>548</v>
      </c>
      <c r="D70" s="74">
        <v>3850</v>
      </c>
      <c r="E70" s="74">
        <v>12</v>
      </c>
      <c r="F70" s="74">
        <f t="shared" ref="F70:F77" si="15">D70*E70</f>
        <v>46200</v>
      </c>
      <c r="G70" s="74" t="s">
        <v>544</v>
      </c>
    </row>
    <row r="71" spans="1:7" x14ac:dyDescent="0.3">
      <c r="A71" s="178"/>
      <c r="B71" s="215"/>
      <c r="C71" s="74" t="s">
        <v>85</v>
      </c>
      <c r="D71" s="74">
        <f>(D69+D70)*0.1</f>
        <v>485</v>
      </c>
      <c r="E71" s="74">
        <v>12</v>
      </c>
      <c r="F71" s="74">
        <f t="shared" si="15"/>
        <v>5820</v>
      </c>
      <c r="G71" s="74" t="s">
        <v>88</v>
      </c>
    </row>
    <row r="72" spans="1:7" x14ac:dyDescent="0.3">
      <c r="A72" s="178"/>
      <c r="B72" s="215"/>
      <c r="C72" s="74" t="s">
        <v>253</v>
      </c>
      <c r="D72" s="74">
        <f>(D69+D70)*0.1</f>
        <v>485</v>
      </c>
      <c r="E72" s="74">
        <v>12</v>
      </c>
      <c r="F72" s="74">
        <f>D72*E72</f>
        <v>5820</v>
      </c>
      <c r="G72" s="74" t="s">
        <v>88</v>
      </c>
    </row>
    <row r="73" spans="1:7" x14ac:dyDescent="0.3">
      <c r="A73" s="178"/>
      <c r="B73" s="216"/>
      <c r="C73" s="74" t="s">
        <v>335</v>
      </c>
      <c r="D73" s="74">
        <f>(D69+D70)*0.1</f>
        <v>485</v>
      </c>
      <c r="E73" s="74">
        <v>12</v>
      </c>
      <c r="F73" s="74">
        <f>D73*E73</f>
        <v>5820</v>
      </c>
      <c r="G73" s="74" t="s">
        <v>88</v>
      </c>
    </row>
    <row r="74" spans="1:7" x14ac:dyDescent="0.3">
      <c r="A74" s="178"/>
      <c r="B74" s="147" t="s">
        <v>107</v>
      </c>
      <c r="C74" s="74" t="s">
        <v>90</v>
      </c>
      <c r="D74" s="142">
        <f>('0.돈계산'!M8) * 0.000002 /12</f>
        <v>333.33333333333331</v>
      </c>
      <c r="E74" s="74">
        <v>12</v>
      </c>
      <c r="F74" s="74">
        <f t="shared" si="15"/>
        <v>4000</v>
      </c>
      <c r="G74" s="74" t="s">
        <v>538</v>
      </c>
    </row>
    <row r="75" spans="1:7" x14ac:dyDescent="0.3">
      <c r="A75" s="178"/>
      <c r="B75" s="178"/>
      <c r="C75" s="74" t="s">
        <v>97</v>
      </c>
      <c r="D75" s="74">
        <f>('0.돈계산'!M8) * 0.000003 /12</f>
        <v>500</v>
      </c>
      <c r="E75" s="74">
        <v>12</v>
      </c>
      <c r="F75" s="74">
        <f t="shared" si="15"/>
        <v>6000</v>
      </c>
      <c r="G75" s="47" t="s">
        <v>537</v>
      </c>
    </row>
    <row r="76" spans="1:7" x14ac:dyDescent="0.3">
      <c r="A76" s="178"/>
      <c r="B76" s="178" t="s">
        <v>532</v>
      </c>
      <c r="C76" s="74" t="s">
        <v>98</v>
      </c>
      <c r="D76" s="74">
        <f>(D69+D70)*0.02</f>
        <v>97</v>
      </c>
      <c r="E76" s="74">
        <v>12</v>
      </c>
      <c r="F76" s="74">
        <f t="shared" si="15"/>
        <v>1164</v>
      </c>
      <c r="G76" s="74" t="s">
        <v>540</v>
      </c>
    </row>
    <row r="77" spans="1:7" x14ac:dyDescent="0.3">
      <c r="A77" s="178"/>
      <c r="B77" s="178"/>
      <c r="C77" s="74" t="s">
        <v>100</v>
      </c>
      <c r="D77" s="142">
        <f>'0.돈계산'!M8 * 0.00001 /12</f>
        <v>1666.6666666666667</v>
      </c>
      <c r="E77" s="74">
        <v>12</v>
      </c>
      <c r="F77" s="74">
        <f t="shared" si="15"/>
        <v>20000</v>
      </c>
      <c r="G77" s="74" t="s">
        <v>539</v>
      </c>
    </row>
    <row r="78" spans="1:7" x14ac:dyDescent="0.3">
      <c r="A78" s="178"/>
      <c r="B78" s="217" t="s">
        <v>108</v>
      </c>
      <c r="C78" s="76" t="s">
        <v>110</v>
      </c>
      <c r="D78" s="77"/>
      <c r="E78" s="78"/>
      <c r="F78" s="81">
        <f>SUM(F65:F77)*10000</f>
        <v>1126240000</v>
      </c>
      <c r="G78" s="14" t="s">
        <v>337</v>
      </c>
    </row>
    <row r="79" spans="1:7" x14ac:dyDescent="0.3">
      <c r="A79" s="178"/>
      <c r="B79" s="217"/>
      <c r="C79" s="76" t="s">
        <v>109</v>
      </c>
      <c r="D79" s="79"/>
      <c r="E79" s="80"/>
      <c r="F79" s="81">
        <f>F78/12</f>
        <v>93853333.333333328</v>
      </c>
      <c r="G79" s="14" t="s">
        <v>337</v>
      </c>
    </row>
  </sheetData>
  <mergeCells count="38">
    <mergeCell ref="A33:A47"/>
    <mergeCell ref="B33:B36"/>
    <mergeCell ref="B37:B41"/>
    <mergeCell ref="B42:B43"/>
    <mergeCell ref="B44:B45"/>
    <mergeCell ref="B46:B47"/>
    <mergeCell ref="A17:A31"/>
    <mergeCell ref="B17:B20"/>
    <mergeCell ref="D17:F17"/>
    <mergeCell ref="D18:F18"/>
    <mergeCell ref="D19:F19"/>
    <mergeCell ref="D20:F20"/>
    <mergeCell ref="B26:B27"/>
    <mergeCell ref="B28:B29"/>
    <mergeCell ref="B30:B31"/>
    <mergeCell ref="B21:B25"/>
    <mergeCell ref="A2:A15"/>
    <mergeCell ref="B2:B5"/>
    <mergeCell ref="D4:F4"/>
    <mergeCell ref="D2:F2"/>
    <mergeCell ref="D5:F5"/>
    <mergeCell ref="D3:F3"/>
    <mergeCell ref="B14:B15"/>
    <mergeCell ref="B10:B11"/>
    <mergeCell ref="B12:B13"/>
    <mergeCell ref="B6:B9"/>
    <mergeCell ref="A49:A63"/>
    <mergeCell ref="B49:B52"/>
    <mergeCell ref="B53:B57"/>
    <mergeCell ref="B58:B59"/>
    <mergeCell ref="B60:B61"/>
    <mergeCell ref="B62:B63"/>
    <mergeCell ref="A65:A79"/>
    <mergeCell ref="B65:B68"/>
    <mergeCell ref="B69:B73"/>
    <mergeCell ref="B74:B75"/>
    <mergeCell ref="B76:B77"/>
    <mergeCell ref="B78:B79"/>
  </mergeCells>
  <phoneticPr fontId="2" type="noConversion"/>
  <pageMargins left="0.7" right="0.7" top="0.75" bottom="0.75" header="0.3" footer="0.3"/>
  <pageSetup paperSize="9" orientation="portrait" horizontalDpi="4294967293" verticalDpi="4294967293"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2"/>
  <sheetViews>
    <sheetView topLeftCell="A29" workbookViewId="0">
      <selection activeCell="H23" sqref="H23"/>
    </sheetView>
  </sheetViews>
  <sheetFormatPr defaultRowHeight="16.5" x14ac:dyDescent="0.3"/>
  <cols>
    <col min="1" max="2" width="11.625" bestFit="1" customWidth="1"/>
    <col min="3" max="3" width="8.5" bestFit="1" customWidth="1"/>
    <col min="4" max="4" width="13.375" bestFit="1" customWidth="1"/>
    <col min="5" max="5" width="21.375" bestFit="1" customWidth="1"/>
    <col min="6" max="6" width="16.5" bestFit="1" customWidth="1"/>
  </cols>
  <sheetData>
    <row r="1" spans="1:6" ht="24.75" customHeight="1" x14ac:dyDescent="0.3">
      <c r="A1" s="220" t="s">
        <v>400</v>
      </c>
      <c r="B1" s="221"/>
      <c r="C1" s="221"/>
      <c r="D1" s="221"/>
      <c r="E1" s="221"/>
      <c r="F1" s="222"/>
    </row>
    <row r="2" spans="1:6" x14ac:dyDescent="0.3">
      <c r="A2" s="114" t="s">
        <v>386</v>
      </c>
      <c r="B2" s="86" t="s">
        <v>387</v>
      </c>
      <c r="C2" s="86" t="s">
        <v>388</v>
      </c>
      <c r="D2" s="86" t="s">
        <v>389</v>
      </c>
      <c r="E2" s="86" t="s">
        <v>390</v>
      </c>
      <c r="F2" s="115" t="s">
        <v>391</v>
      </c>
    </row>
    <row r="3" spans="1:6" x14ac:dyDescent="0.3">
      <c r="A3" s="114" t="s">
        <v>392</v>
      </c>
      <c r="B3" s="97">
        <v>0</v>
      </c>
      <c r="C3" s="98">
        <v>155.49</v>
      </c>
      <c r="D3" s="98">
        <v>0.21299999999999999</v>
      </c>
      <c r="E3" s="99">
        <v>0.24</v>
      </c>
      <c r="F3" s="107" t="s">
        <v>393</v>
      </c>
    </row>
    <row r="4" spans="1:6" x14ac:dyDescent="0.3">
      <c r="A4" s="116" t="s">
        <v>394</v>
      </c>
      <c r="B4" s="100">
        <v>840</v>
      </c>
      <c r="C4" s="101">
        <v>69.349999999999994</v>
      </c>
      <c r="D4" s="101">
        <v>0.19089999999999999</v>
      </c>
      <c r="E4" s="102">
        <v>0.32</v>
      </c>
      <c r="F4" s="108"/>
    </row>
    <row r="5" spans="1:6" x14ac:dyDescent="0.3">
      <c r="A5" s="114" t="s">
        <v>395</v>
      </c>
      <c r="B5" s="97">
        <v>1638</v>
      </c>
      <c r="C5" s="97">
        <v>0</v>
      </c>
      <c r="D5" s="98">
        <v>0.187</v>
      </c>
      <c r="E5" s="99">
        <v>0.33</v>
      </c>
      <c r="F5" s="107"/>
    </row>
    <row r="6" spans="1:6" x14ac:dyDescent="0.3">
      <c r="A6" s="114"/>
      <c r="B6" s="97"/>
      <c r="C6" s="97"/>
      <c r="D6" s="98"/>
      <c r="E6" s="99"/>
      <c r="F6" s="107"/>
    </row>
    <row r="7" spans="1:6" ht="24" customHeight="1" x14ac:dyDescent="0.3">
      <c r="A7" s="223" t="s">
        <v>399</v>
      </c>
      <c r="B7" s="224"/>
      <c r="C7" s="224"/>
      <c r="D7" s="224"/>
      <c r="E7" s="224"/>
      <c r="F7" s="225"/>
    </row>
    <row r="8" spans="1:6" x14ac:dyDescent="0.3">
      <c r="A8" s="114"/>
      <c r="B8" s="2"/>
      <c r="C8" s="2"/>
      <c r="D8" s="2"/>
      <c r="E8" s="2"/>
      <c r="F8" s="107"/>
    </row>
    <row r="9" spans="1:6" x14ac:dyDescent="0.3">
      <c r="A9" s="114" t="s">
        <v>386</v>
      </c>
      <c r="B9" s="2" t="s">
        <v>387</v>
      </c>
      <c r="C9" s="2" t="s">
        <v>388</v>
      </c>
      <c r="D9" s="2" t="s">
        <v>389</v>
      </c>
      <c r="E9" s="2" t="s">
        <v>390</v>
      </c>
      <c r="F9" s="107" t="s">
        <v>391</v>
      </c>
    </row>
    <row r="10" spans="1:6" x14ac:dyDescent="0.3">
      <c r="A10" s="114" t="s">
        <v>394</v>
      </c>
      <c r="B10" s="97">
        <v>1870</v>
      </c>
      <c r="C10" s="98">
        <v>52.56</v>
      </c>
      <c r="D10" s="98">
        <v>0.14319999999999999</v>
      </c>
      <c r="E10" s="99">
        <v>0.49</v>
      </c>
      <c r="F10" s="107" t="s">
        <v>393</v>
      </c>
    </row>
    <row r="11" spans="1:6" ht="17.25" thickBot="1" x14ac:dyDescent="0.35">
      <c r="A11" s="117" t="s">
        <v>395</v>
      </c>
      <c r="B11" s="110">
        <v>3536</v>
      </c>
      <c r="C11" s="110">
        <v>0</v>
      </c>
      <c r="D11" s="111">
        <v>0.1346</v>
      </c>
      <c r="E11" s="112">
        <v>0.52</v>
      </c>
      <c r="F11" s="113"/>
    </row>
    <row r="12" spans="1:6" ht="17.25" thickBot="1" x14ac:dyDescent="0.35">
      <c r="B12" s="94"/>
      <c r="C12" s="94"/>
      <c r="D12" s="95"/>
      <c r="E12" s="96"/>
    </row>
    <row r="13" spans="1:6" x14ac:dyDescent="0.3">
      <c r="A13" s="103" t="s">
        <v>397</v>
      </c>
      <c r="B13" s="104"/>
      <c r="C13" s="104"/>
      <c r="D13" s="104"/>
      <c r="E13" s="104"/>
      <c r="F13" s="105"/>
    </row>
    <row r="14" spans="1:6" x14ac:dyDescent="0.3">
      <c r="A14" s="106" t="s">
        <v>385</v>
      </c>
      <c r="B14" s="2"/>
      <c r="C14" s="2"/>
      <c r="D14" s="2"/>
      <c r="E14" s="2"/>
      <c r="F14" s="107"/>
    </row>
    <row r="15" spans="1:6" x14ac:dyDescent="0.3">
      <c r="A15" s="106" t="s">
        <v>386</v>
      </c>
      <c r="B15" s="2" t="s">
        <v>387</v>
      </c>
      <c r="C15" s="2" t="s">
        <v>388</v>
      </c>
      <c r="D15" s="2" t="s">
        <v>389</v>
      </c>
      <c r="E15" s="2" t="s">
        <v>390</v>
      </c>
      <c r="F15" s="107" t="s">
        <v>391</v>
      </c>
    </row>
    <row r="16" spans="1:6" x14ac:dyDescent="0.3">
      <c r="A16" s="106" t="s">
        <v>392</v>
      </c>
      <c r="B16" s="97">
        <v>0</v>
      </c>
      <c r="C16" s="98">
        <v>310.98</v>
      </c>
      <c r="D16" s="98">
        <v>0.42599999999999999</v>
      </c>
      <c r="E16" s="99">
        <v>0.24</v>
      </c>
      <c r="F16" s="107" t="s">
        <v>398</v>
      </c>
    </row>
    <row r="17" spans="1:6" x14ac:dyDescent="0.3">
      <c r="A17" s="106" t="s">
        <v>394</v>
      </c>
      <c r="B17" s="97">
        <v>1680</v>
      </c>
      <c r="C17" s="98">
        <v>138.69999999999999</v>
      </c>
      <c r="D17" s="98">
        <v>0.38179999999999997</v>
      </c>
      <c r="E17" s="99">
        <v>0.32</v>
      </c>
      <c r="F17" s="107"/>
    </row>
    <row r="18" spans="1:6" x14ac:dyDescent="0.3">
      <c r="A18" s="106" t="s">
        <v>395</v>
      </c>
      <c r="B18" s="97">
        <v>3276</v>
      </c>
      <c r="C18" s="97">
        <v>0</v>
      </c>
      <c r="D18" s="98">
        <v>0.374</v>
      </c>
      <c r="E18" s="99">
        <v>0.33</v>
      </c>
      <c r="F18" s="107"/>
    </row>
    <row r="19" spans="1:6" x14ac:dyDescent="0.3">
      <c r="A19" s="106" t="s">
        <v>396</v>
      </c>
      <c r="B19" s="2"/>
      <c r="C19" s="2"/>
      <c r="D19" s="2"/>
      <c r="E19" s="2"/>
      <c r="F19" s="107"/>
    </row>
    <row r="20" spans="1:6" x14ac:dyDescent="0.3">
      <c r="A20" s="106" t="s">
        <v>386</v>
      </c>
      <c r="B20" s="2" t="s">
        <v>387</v>
      </c>
      <c r="C20" s="2" t="s">
        <v>388</v>
      </c>
      <c r="D20" s="2" t="s">
        <v>389</v>
      </c>
      <c r="E20" s="2" t="s">
        <v>390</v>
      </c>
      <c r="F20" s="107" t="s">
        <v>391</v>
      </c>
    </row>
    <row r="21" spans="1:6" x14ac:dyDescent="0.3">
      <c r="A21" s="106" t="s">
        <v>394</v>
      </c>
      <c r="B21" s="97">
        <v>3740</v>
      </c>
      <c r="C21" s="98">
        <v>105.12</v>
      </c>
      <c r="D21" s="98">
        <v>0.2863</v>
      </c>
      <c r="E21" s="99">
        <v>0.49</v>
      </c>
      <c r="F21" s="107" t="s">
        <v>398</v>
      </c>
    </row>
    <row r="22" spans="1:6" ht="17.25" thickBot="1" x14ac:dyDescent="0.35">
      <c r="A22" s="109" t="s">
        <v>395</v>
      </c>
      <c r="B22" s="110">
        <v>7072</v>
      </c>
      <c r="C22" s="110">
        <v>0</v>
      </c>
      <c r="D22" s="111">
        <v>0.26910000000000001</v>
      </c>
      <c r="E22" s="112">
        <v>0.52</v>
      </c>
      <c r="F22" s="113"/>
    </row>
  </sheetData>
  <mergeCells count="2">
    <mergeCell ref="A1:F1"/>
    <mergeCell ref="A7:F7"/>
  </mergeCells>
  <phoneticPr fontId="2" type="noConversion"/>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A1:C38"/>
  <sheetViews>
    <sheetView workbookViewId="0">
      <selection activeCell="B70" sqref="B70"/>
    </sheetView>
  </sheetViews>
  <sheetFormatPr defaultRowHeight="16.5" x14ac:dyDescent="0.3"/>
  <cols>
    <col min="1" max="1" width="18.625" style="1" bestFit="1" customWidth="1"/>
    <col min="2" max="2" width="92" style="7" customWidth="1"/>
    <col min="3" max="3" width="70.625" bestFit="1" customWidth="1"/>
  </cols>
  <sheetData>
    <row r="1" spans="1:3" ht="17.25" x14ac:dyDescent="0.3">
      <c r="A1" s="226" t="s">
        <v>3</v>
      </c>
      <c r="B1" s="226"/>
      <c r="C1" s="226"/>
    </row>
    <row r="2" spans="1:3" x14ac:dyDescent="0.3">
      <c r="A2" s="8" t="s">
        <v>0</v>
      </c>
      <c r="B2" s="4" t="s">
        <v>1</v>
      </c>
      <c r="C2" s="2" t="s">
        <v>2</v>
      </c>
    </row>
    <row r="3" spans="1:3" x14ac:dyDescent="0.3">
      <c r="A3" s="8" t="s">
        <v>4</v>
      </c>
      <c r="B3" s="4" t="s">
        <v>5</v>
      </c>
      <c r="C3" s="2" t="s">
        <v>6</v>
      </c>
    </row>
    <row r="4" spans="1:3" x14ac:dyDescent="0.3">
      <c r="A4" s="8" t="s">
        <v>7</v>
      </c>
      <c r="B4" s="5">
        <v>1000</v>
      </c>
      <c r="C4" s="2"/>
    </row>
    <row r="5" spans="1:3" x14ac:dyDescent="0.3">
      <c r="A5" s="8" t="s">
        <v>8</v>
      </c>
      <c r="B5" s="5">
        <v>1000</v>
      </c>
      <c r="C5" s="2"/>
    </row>
    <row r="6" spans="1:3" x14ac:dyDescent="0.3">
      <c r="A6" s="8" t="s">
        <v>9</v>
      </c>
      <c r="B6" s="5">
        <v>0</v>
      </c>
      <c r="C6" s="2"/>
    </row>
    <row r="7" spans="1:3" x14ac:dyDescent="0.3">
      <c r="A7" s="8" t="s">
        <v>10</v>
      </c>
      <c r="B7" s="5">
        <v>0</v>
      </c>
      <c r="C7" s="2"/>
    </row>
    <row r="8" spans="1:3" x14ac:dyDescent="0.3">
      <c r="A8" s="8" t="s">
        <v>11</v>
      </c>
      <c r="B8" s="4" t="s">
        <v>12</v>
      </c>
      <c r="C8" s="2"/>
    </row>
    <row r="9" spans="1:3" ht="165" x14ac:dyDescent="0.3">
      <c r="A9" s="8" t="s">
        <v>13</v>
      </c>
      <c r="B9" s="3" t="s">
        <v>15</v>
      </c>
      <c r="C9" s="3" t="s">
        <v>14</v>
      </c>
    </row>
    <row r="11" spans="1:3" ht="17.25" x14ac:dyDescent="0.3">
      <c r="A11" s="226" t="s">
        <v>16</v>
      </c>
      <c r="B11" s="226"/>
      <c r="C11" s="226"/>
    </row>
    <row r="12" spans="1:3" x14ac:dyDescent="0.3">
      <c r="A12" s="8" t="s">
        <v>17</v>
      </c>
      <c r="B12" s="4" t="s">
        <v>18</v>
      </c>
      <c r="C12" s="2" t="s">
        <v>19</v>
      </c>
    </row>
    <row r="13" spans="1:3" x14ac:dyDescent="0.3">
      <c r="A13" s="8" t="s">
        <v>20</v>
      </c>
      <c r="B13" s="4" t="s">
        <v>21</v>
      </c>
      <c r="C13" s="2"/>
    </row>
    <row r="14" spans="1:3" x14ac:dyDescent="0.3">
      <c r="A14" s="8" t="s">
        <v>22</v>
      </c>
      <c r="B14" s="6" t="s">
        <v>23</v>
      </c>
      <c r="C14" s="2"/>
    </row>
    <row r="15" spans="1:3" x14ac:dyDescent="0.3">
      <c r="A15" s="8" t="s">
        <v>24</v>
      </c>
      <c r="B15" s="6" t="s">
        <v>25</v>
      </c>
      <c r="C15" s="2"/>
    </row>
    <row r="16" spans="1:3" x14ac:dyDescent="0.3">
      <c r="A16" s="8" t="s">
        <v>26</v>
      </c>
      <c r="B16" s="4" t="s">
        <v>27</v>
      </c>
      <c r="C16" s="2"/>
    </row>
    <row r="17" spans="1:3" x14ac:dyDescent="0.3">
      <c r="A17" s="8" t="s">
        <v>28</v>
      </c>
      <c r="B17" s="4" t="s">
        <v>27</v>
      </c>
      <c r="C17" s="2"/>
    </row>
    <row r="18" spans="1:3" ht="168.75" customHeight="1" x14ac:dyDescent="0.3">
      <c r="A18" s="8" t="s">
        <v>29</v>
      </c>
      <c r="B18" s="3" t="s">
        <v>30</v>
      </c>
      <c r="C18" s="9"/>
    </row>
    <row r="19" spans="1:3" x14ac:dyDescent="0.3">
      <c r="A19" s="8" t="s">
        <v>31</v>
      </c>
      <c r="B19" s="4" t="s">
        <v>27</v>
      </c>
      <c r="C19" s="2"/>
    </row>
    <row r="20" spans="1:3" x14ac:dyDescent="0.3">
      <c r="A20" s="8" t="s">
        <v>32</v>
      </c>
      <c r="B20" s="4" t="s">
        <v>33</v>
      </c>
      <c r="C20" s="2"/>
    </row>
    <row r="21" spans="1:3" x14ac:dyDescent="0.3">
      <c r="A21" s="8" t="s">
        <v>34</v>
      </c>
      <c r="B21" s="4" t="s">
        <v>27</v>
      </c>
      <c r="C21" s="2"/>
    </row>
    <row r="23" spans="1:3" ht="17.25" x14ac:dyDescent="0.3">
      <c r="A23" s="226" t="s">
        <v>35</v>
      </c>
      <c r="B23" s="226"/>
      <c r="C23" s="226"/>
    </row>
    <row r="24" spans="1:3" x14ac:dyDescent="0.3">
      <c r="A24" s="8" t="s">
        <v>36</v>
      </c>
      <c r="B24" s="4" t="s">
        <v>39</v>
      </c>
      <c r="C24" s="2"/>
    </row>
    <row r="25" spans="1:3" x14ac:dyDescent="0.3">
      <c r="A25" s="8" t="s">
        <v>37</v>
      </c>
      <c r="B25" s="6" t="s">
        <v>38</v>
      </c>
      <c r="C25" s="2"/>
    </row>
    <row r="26" spans="1:3" x14ac:dyDescent="0.3">
      <c r="A26" s="8" t="s">
        <v>40</v>
      </c>
      <c r="B26" s="10" t="s">
        <v>41</v>
      </c>
      <c r="C26" s="2"/>
    </row>
    <row r="27" spans="1:3" x14ac:dyDescent="0.3">
      <c r="A27" s="8" t="s">
        <v>42</v>
      </c>
      <c r="B27" s="10" t="s">
        <v>41</v>
      </c>
      <c r="C27" s="2"/>
    </row>
    <row r="28" spans="1:3" ht="66" x14ac:dyDescent="0.3">
      <c r="A28" s="8" t="s">
        <v>43</v>
      </c>
      <c r="B28" s="3" t="s">
        <v>51</v>
      </c>
      <c r="C28" s="2"/>
    </row>
    <row r="29" spans="1:3" x14ac:dyDescent="0.3">
      <c r="A29" s="8" t="s">
        <v>44</v>
      </c>
      <c r="B29" s="4" t="s">
        <v>50</v>
      </c>
      <c r="C29" s="2"/>
    </row>
    <row r="30" spans="1:3" x14ac:dyDescent="0.3">
      <c r="A30" s="8" t="s">
        <v>45</v>
      </c>
      <c r="B30" s="4" t="s">
        <v>52</v>
      </c>
      <c r="C30" s="2"/>
    </row>
    <row r="31" spans="1:3" ht="82.5" x14ac:dyDescent="0.3">
      <c r="A31" s="8" t="s">
        <v>46</v>
      </c>
      <c r="B31" s="3" t="s">
        <v>49</v>
      </c>
      <c r="C31" s="2"/>
    </row>
    <row r="32" spans="1:3" x14ac:dyDescent="0.3">
      <c r="A32" s="8" t="s">
        <v>47</v>
      </c>
      <c r="B32" s="4" t="s">
        <v>53</v>
      </c>
      <c r="C32" s="2"/>
    </row>
    <row r="33" spans="1:3" ht="66" x14ac:dyDescent="0.3">
      <c r="A33" s="8" t="s">
        <v>48</v>
      </c>
      <c r="B33" s="3" t="s">
        <v>56</v>
      </c>
      <c r="C33" s="2" t="s">
        <v>54</v>
      </c>
    </row>
    <row r="34" spans="1:3" ht="165" x14ac:dyDescent="0.3">
      <c r="A34" s="8" t="s">
        <v>55</v>
      </c>
      <c r="B34" s="3" t="s">
        <v>57</v>
      </c>
      <c r="C34" s="2"/>
    </row>
    <row r="36" spans="1:3" ht="17.25" x14ac:dyDescent="0.3">
      <c r="A36" s="226" t="s">
        <v>58</v>
      </c>
      <c r="B36" s="226"/>
      <c r="C36" s="226"/>
    </row>
    <row r="37" spans="1:3" x14ac:dyDescent="0.3">
      <c r="A37" s="8"/>
      <c r="B37" s="4"/>
      <c r="C37" s="2"/>
    </row>
    <row r="38" spans="1:3" x14ac:dyDescent="0.3">
      <c r="A38" s="8"/>
      <c r="B38" s="6"/>
      <c r="C38" s="2"/>
    </row>
  </sheetData>
  <mergeCells count="4">
    <mergeCell ref="A1:C1"/>
    <mergeCell ref="A11:C11"/>
    <mergeCell ref="A23:C23"/>
    <mergeCell ref="A36:C36"/>
  </mergeCells>
  <phoneticPr fontId="2" type="noConversion"/>
  <hyperlinks>
    <hyperlink ref="B14" r:id="rId1"/>
    <hyperlink ref="B15" r:id="rId2"/>
    <hyperlink ref="B25" r:id="rId3"/>
  </hyperlinks>
  <pageMargins left="0.7" right="0.7" top="0.75" bottom="0.75" header="0.3" footer="0.3"/>
  <pageSetup paperSize="9" orientation="portrait" horizontalDpi="4294967293" verticalDpi="4294967293"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A1:B72"/>
  <sheetViews>
    <sheetView workbookViewId="0">
      <selection activeCell="B11" sqref="B11"/>
    </sheetView>
  </sheetViews>
  <sheetFormatPr defaultRowHeight="13.5" x14ac:dyDescent="0.3"/>
  <cols>
    <col min="1" max="1" width="17.75" style="28" bestFit="1" customWidth="1"/>
    <col min="2" max="2" width="97" style="13" customWidth="1"/>
    <col min="3" max="16384" width="9" style="13"/>
  </cols>
  <sheetData>
    <row r="1" spans="1:2" x14ac:dyDescent="0.3">
      <c r="A1" s="178" t="s">
        <v>135</v>
      </c>
      <c r="B1" s="24" t="s">
        <v>138</v>
      </c>
    </row>
    <row r="2" spans="1:2" x14ac:dyDescent="0.3">
      <c r="A2" s="178"/>
      <c r="B2" s="24" t="s">
        <v>136</v>
      </c>
    </row>
    <row r="3" spans="1:2" x14ac:dyDescent="0.3">
      <c r="A3" s="178"/>
      <c r="B3" s="24" t="s">
        <v>137</v>
      </c>
    </row>
    <row r="4" spans="1:2" x14ac:dyDescent="0.3">
      <c r="A4" s="147" t="s">
        <v>129</v>
      </c>
      <c r="B4" s="25" t="s">
        <v>130</v>
      </c>
    </row>
    <row r="5" spans="1:2" x14ac:dyDescent="0.3">
      <c r="A5" s="147"/>
      <c r="B5" s="24" t="s">
        <v>121</v>
      </c>
    </row>
    <row r="6" spans="1:2" x14ac:dyDescent="0.3">
      <c r="A6" s="178"/>
      <c r="B6" s="24" t="s">
        <v>122</v>
      </c>
    </row>
    <row r="7" spans="1:2" x14ac:dyDescent="0.3">
      <c r="A7" s="178"/>
      <c r="B7" s="12" t="s">
        <v>123</v>
      </c>
    </row>
    <row r="8" spans="1:2" x14ac:dyDescent="0.3">
      <c r="A8" s="178"/>
      <c r="B8" s="16" t="s">
        <v>124</v>
      </c>
    </row>
    <row r="9" spans="1:2" ht="27" x14ac:dyDescent="0.3">
      <c r="A9" s="178"/>
      <c r="B9" s="26" t="s">
        <v>128</v>
      </c>
    </row>
    <row r="10" spans="1:2" x14ac:dyDescent="0.3">
      <c r="A10" s="178"/>
      <c r="B10" s="27" t="s">
        <v>131</v>
      </c>
    </row>
    <row r="11" spans="1:2" x14ac:dyDescent="0.3">
      <c r="A11" s="178" t="s">
        <v>157</v>
      </c>
      <c r="B11" s="12" t="s">
        <v>158</v>
      </c>
    </row>
    <row r="12" spans="1:2" x14ac:dyDescent="0.3">
      <c r="A12" s="178"/>
      <c r="B12" s="12" t="s">
        <v>152</v>
      </c>
    </row>
    <row r="13" spans="1:2" x14ac:dyDescent="0.3">
      <c r="A13" s="178"/>
      <c r="B13" s="12" t="s">
        <v>153</v>
      </c>
    </row>
    <row r="14" spans="1:2" x14ac:dyDescent="0.3">
      <c r="A14" s="178"/>
      <c r="B14" s="12" t="s">
        <v>154</v>
      </c>
    </row>
    <row r="15" spans="1:2" x14ac:dyDescent="0.3">
      <c r="A15" s="178"/>
      <c r="B15" s="12" t="s">
        <v>155</v>
      </c>
    </row>
    <row r="16" spans="1:2" x14ac:dyDescent="0.3">
      <c r="A16" s="178"/>
      <c r="B16" s="12" t="s">
        <v>156</v>
      </c>
    </row>
    <row r="17" spans="1:2" x14ac:dyDescent="0.3">
      <c r="A17" s="214" t="s">
        <v>184</v>
      </c>
      <c r="B17" s="12" t="s">
        <v>198</v>
      </c>
    </row>
    <row r="18" spans="1:2" x14ac:dyDescent="0.3">
      <c r="A18" s="216"/>
      <c r="B18" s="12" t="s">
        <v>185</v>
      </c>
    </row>
    <row r="19" spans="1:2" x14ac:dyDescent="0.3">
      <c r="A19" s="178" t="s">
        <v>118</v>
      </c>
      <c r="B19" s="12" t="s">
        <v>160</v>
      </c>
    </row>
    <row r="20" spans="1:2" x14ac:dyDescent="0.3">
      <c r="A20" s="178"/>
      <c r="B20" s="12" t="s">
        <v>165</v>
      </c>
    </row>
    <row r="21" spans="1:2" x14ac:dyDescent="0.3">
      <c r="A21" s="178"/>
      <c r="B21" s="12" t="s">
        <v>159</v>
      </c>
    </row>
    <row r="22" spans="1:2" x14ac:dyDescent="0.3">
      <c r="A22" s="178"/>
      <c r="B22" s="12" t="s">
        <v>161</v>
      </c>
    </row>
    <row r="23" spans="1:2" x14ac:dyDescent="0.3">
      <c r="A23" s="178"/>
      <c r="B23" s="12" t="s">
        <v>162</v>
      </c>
    </row>
    <row r="24" spans="1:2" x14ac:dyDescent="0.3">
      <c r="A24" s="178"/>
      <c r="B24" s="12" t="s">
        <v>163</v>
      </c>
    </row>
    <row r="25" spans="1:2" x14ac:dyDescent="0.3">
      <c r="A25" s="178" t="s">
        <v>119</v>
      </c>
      <c r="B25" s="12" t="s">
        <v>164</v>
      </c>
    </row>
    <row r="26" spans="1:2" x14ac:dyDescent="0.3">
      <c r="A26" s="178"/>
      <c r="B26" s="12" t="s">
        <v>169</v>
      </c>
    </row>
    <row r="27" spans="1:2" x14ac:dyDescent="0.3">
      <c r="A27" s="178"/>
      <c r="B27" s="12" t="s">
        <v>168</v>
      </c>
    </row>
    <row r="28" spans="1:2" x14ac:dyDescent="0.3">
      <c r="A28" s="178"/>
      <c r="B28" s="12" t="s">
        <v>172</v>
      </c>
    </row>
    <row r="29" spans="1:2" x14ac:dyDescent="0.3">
      <c r="A29" s="178"/>
      <c r="B29" s="12" t="s">
        <v>170</v>
      </c>
    </row>
    <row r="30" spans="1:2" x14ac:dyDescent="0.3">
      <c r="A30" s="178"/>
      <c r="B30" s="12" t="s">
        <v>171</v>
      </c>
    </row>
    <row r="31" spans="1:2" x14ac:dyDescent="0.3">
      <c r="A31" s="178"/>
      <c r="B31" s="12" t="s">
        <v>173</v>
      </c>
    </row>
    <row r="32" spans="1:2" s="32" customFormat="1" x14ac:dyDescent="0.3">
      <c r="A32" s="228" t="s">
        <v>139</v>
      </c>
      <c r="B32" s="31" t="s">
        <v>140</v>
      </c>
    </row>
    <row r="33" spans="1:2" s="32" customFormat="1" x14ac:dyDescent="0.3">
      <c r="A33" s="228"/>
      <c r="B33" s="31" t="s">
        <v>191</v>
      </c>
    </row>
    <row r="34" spans="1:2" s="32" customFormat="1" x14ac:dyDescent="0.3">
      <c r="A34" s="228"/>
      <c r="B34" s="33" t="s">
        <v>192</v>
      </c>
    </row>
    <row r="35" spans="1:2" s="32" customFormat="1" x14ac:dyDescent="0.3">
      <c r="A35" s="228"/>
      <c r="B35" s="33" t="s">
        <v>145</v>
      </c>
    </row>
    <row r="36" spans="1:2" s="32" customFormat="1" ht="27" x14ac:dyDescent="0.3">
      <c r="A36" s="228"/>
      <c r="B36" s="34" t="s">
        <v>143</v>
      </c>
    </row>
    <row r="37" spans="1:2" s="32" customFormat="1" x14ac:dyDescent="0.3">
      <c r="A37" s="228"/>
      <c r="B37" s="34" t="s">
        <v>193</v>
      </c>
    </row>
    <row r="38" spans="1:2" s="32" customFormat="1" x14ac:dyDescent="0.3">
      <c r="A38" s="227"/>
      <c r="B38" s="35" t="s">
        <v>141</v>
      </c>
    </row>
    <row r="39" spans="1:2" s="32" customFormat="1" x14ac:dyDescent="0.3">
      <c r="A39" s="227"/>
      <c r="B39" s="34" t="s">
        <v>144</v>
      </c>
    </row>
    <row r="40" spans="1:2" s="32" customFormat="1" x14ac:dyDescent="0.3">
      <c r="A40" s="227"/>
      <c r="B40" s="33" t="s">
        <v>142</v>
      </c>
    </row>
    <row r="41" spans="1:2" x14ac:dyDescent="0.3">
      <c r="A41" s="214" t="s">
        <v>178</v>
      </c>
      <c r="B41" s="33" t="s">
        <v>208</v>
      </c>
    </row>
    <row r="42" spans="1:2" x14ac:dyDescent="0.3">
      <c r="A42" s="216"/>
      <c r="B42" s="12" t="s">
        <v>181</v>
      </c>
    </row>
    <row r="43" spans="1:2" ht="16.5" customHeight="1" x14ac:dyDescent="0.3">
      <c r="A43" s="178" t="s">
        <v>120</v>
      </c>
      <c r="B43" s="12" t="s">
        <v>190</v>
      </c>
    </row>
    <row r="44" spans="1:2" x14ac:dyDescent="0.3">
      <c r="A44" s="178"/>
      <c r="B44" s="12" t="s">
        <v>197</v>
      </c>
    </row>
    <row r="45" spans="1:2" x14ac:dyDescent="0.3">
      <c r="A45" s="214" t="s">
        <v>189</v>
      </c>
      <c r="B45" s="12" t="s">
        <v>200</v>
      </c>
    </row>
    <row r="46" spans="1:2" x14ac:dyDescent="0.3">
      <c r="A46" s="216"/>
      <c r="B46" s="12" t="s">
        <v>199</v>
      </c>
    </row>
    <row r="47" spans="1:2" x14ac:dyDescent="0.3">
      <c r="A47" s="227" t="s">
        <v>146</v>
      </c>
      <c r="B47" s="34" t="s">
        <v>148</v>
      </c>
    </row>
    <row r="48" spans="1:2" x14ac:dyDescent="0.3">
      <c r="A48" s="227"/>
      <c r="B48" s="34" t="s">
        <v>194</v>
      </c>
    </row>
    <row r="49" spans="1:2" x14ac:dyDescent="0.3">
      <c r="A49" s="227"/>
      <c r="B49" s="34" t="s">
        <v>149</v>
      </c>
    </row>
    <row r="50" spans="1:2" x14ac:dyDescent="0.3">
      <c r="A50" s="227" t="s">
        <v>147</v>
      </c>
      <c r="B50" s="34" t="s">
        <v>195</v>
      </c>
    </row>
    <row r="51" spans="1:2" x14ac:dyDescent="0.3">
      <c r="A51" s="227"/>
      <c r="B51" s="34" t="s">
        <v>150</v>
      </c>
    </row>
    <row r="52" spans="1:2" x14ac:dyDescent="0.3">
      <c r="A52" s="227"/>
      <c r="B52" s="35" t="s">
        <v>151</v>
      </c>
    </row>
    <row r="53" spans="1:2" x14ac:dyDescent="0.3">
      <c r="A53" s="214" t="s">
        <v>204</v>
      </c>
      <c r="B53" s="12" t="s">
        <v>206</v>
      </c>
    </row>
    <row r="54" spans="1:2" x14ac:dyDescent="0.3">
      <c r="A54" s="215"/>
      <c r="B54" s="12" t="s">
        <v>205</v>
      </c>
    </row>
    <row r="55" spans="1:2" x14ac:dyDescent="0.3">
      <c r="A55" s="216"/>
      <c r="B55" s="13" t="s">
        <v>207</v>
      </c>
    </row>
    <row r="56" spans="1:2" x14ac:dyDescent="0.3">
      <c r="A56" s="23" t="s">
        <v>182</v>
      </c>
      <c r="B56" s="12" t="s">
        <v>183</v>
      </c>
    </row>
    <row r="57" spans="1:2" ht="16.5" customHeight="1" x14ac:dyDescent="0.3">
      <c r="A57" s="214" t="s">
        <v>187</v>
      </c>
      <c r="B57" s="12" t="s">
        <v>203</v>
      </c>
    </row>
    <row r="58" spans="1:2" x14ac:dyDescent="0.3">
      <c r="A58" s="216"/>
      <c r="B58" s="12" t="s">
        <v>188</v>
      </c>
    </row>
    <row r="59" spans="1:2" x14ac:dyDescent="0.3">
      <c r="A59" s="30" t="s">
        <v>186</v>
      </c>
      <c r="B59" s="29" t="s">
        <v>196</v>
      </c>
    </row>
    <row r="60" spans="1:2" x14ac:dyDescent="0.3">
      <c r="A60" s="30" t="s">
        <v>179</v>
      </c>
      <c r="B60" s="29" t="s">
        <v>180</v>
      </c>
    </row>
    <row r="61" spans="1:2" x14ac:dyDescent="0.3">
      <c r="A61" s="30" t="s">
        <v>174</v>
      </c>
      <c r="B61" s="29" t="s">
        <v>175</v>
      </c>
    </row>
    <row r="62" spans="1:2" x14ac:dyDescent="0.3">
      <c r="A62" s="30" t="s">
        <v>176</v>
      </c>
      <c r="B62" s="29" t="s">
        <v>177</v>
      </c>
    </row>
    <row r="65" spans="1:2" ht="27" x14ac:dyDescent="0.3">
      <c r="A65" s="23" t="s">
        <v>60</v>
      </c>
      <c r="B65" s="16" t="s">
        <v>92</v>
      </c>
    </row>
    <row r="69" spans="1:2" x14ac:dyDescent="0.3">
      <c r="A69" s="20" t="s">
        <v>133</v>
      </c>
      <c r="B69" s="13" t="s">
        <v>132</v>
      </c>
    </row>
    <row r="70" spans="1:2" x14ac:dyDescent="0.3">
      <c r="A70" s="20" t="s">
        <v>134</v>
      </c>
      <c r="B70" s="13" t="s">
        <v>117</v>
      </c>
    </row>
    <row r="71" spans="1:2" x14ac:dyDescent="0.3">
      <c r="A71" s="20" t="s">
        <v>167</v>
      </c>
      <c r="B71" s="13" t="s">
        <v>166</v>
      </c>
    </row>
    <row r="72" spans="1:2" x14ac:dyDescent="0.3">
      <c r="A72" s="20" t="s">
        <v>201</v>
      </c>
      <c r="B72" s="13" t="s">
        <v>202</v>
      </c>
    </row>
  </sheetData>
  <mergeCells count="14">
    <mergeCell ref="A4:A10"/>
    <mergeCell ref="A1:A3"/>
    <mergeCell ref="A32:A40"/>
    <mergeCell ref="A47:A49"/>
    <mergeCell ref="A43:A44"/>
    <mergeCell ref="A17:A18"/>
    <mergeCell ref="A45:A46"/>
    <mergeCell ref="A41:A42"/>
    <mergeCell ref="A57:A58"/>
    <mergeCell ref="A53:A55"/>
    <mergeCell ref="A50:A52"/>
    <mergeCell ref="A11:A16"/>
    <mergeCell ref="A19:A24"/>
    <mergeCell ref="A25:A31"/>
  </mergeCells>
  <phoneticPr fontId="2" type="noConversion"/>
  <hyperlinks>
    <hyperlink ref="B70" r:id="rId1"/>
    <hyperlink ref="B32" r:id="rId2"/>
    <hyperlink ref="B1" r:id="rId3"/>
    <hyperlink ref="B47" r:id="rId4"/>
    <hyperlink ref="B11" r:id="rId5"/>
    <hyperlink ref="B19" r:id="rId6"/>
    <hyperlink ref="B25" r:id="rId7"/>
    <hyperlink ref="B17" r:id="rId8"/>
    <hyperlink ref="B45" r:id="rId9"/>
    <hyperlink ref="B43" r:id="rId10"/>
    <hyperlink ref="B41" r:id="rId11"/>
    <hyperlink ref="B72" r:id="rId12"/>
  </hyperlinks>
  <pageMargins left="0.7" right="0.7" top="0.75" bottom="0.75" header="0.3" footer="0.3"/>
  <pageSetup paperSize="9" orientation="portrait" horizontalDpi="4294967293" verticalDpi="4294967293" r:id="rId1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A1:F18"/>
  <sheetViews>
    <sheetView workbookViewId="0">
      <selection activeCell="E14" sqref="E14"/>
    </sheetView>
  </sheetViews>
  <sheetFormatPr defaultRowHeight="16.5" x14ac:dyDescent="0.3"/>
  <cols>
    <col min="1" max="1" width="23.375" customWidth="1"/>
    <col min="2" max="4" width="17.625" customWidth="1"/>
  </cols>
  <sheetData>
    <row r="1" spans="1:4" x14ac:dyDescent="0.3">
      <c r="A1" s="229" t="s">
        <v>209</v>
      </c>
      <c r="B1" s="229"/>
      <c r="C1" s="229"/>
      <c r="D1" s="229"/>
    </row>
    <row r="2" spans="1:4" x14ac:dyDescent="0.3">
      <c r="A2" s="11" t="s">
        <v>210</v>
      </c>
      <c r="B2" s="2"/>
      <c r="C2" s="11" t="s">
        <v>213</v>
      </c>
      <c r="D2" s="2"/>
    </row>
    <row r="3" spans="1:4" x14ac:dyDescent="0.3">
      <c r="A3" s="11" t="s">
        <v>211</v>
      </c>
      <c r="B3" s="2"/>
      <c r="C3" s="11" t="s">
        <v>214</v>
      </c>
      <c r="D3" s="2"/>
    </row>
    <row r="4" spans="1:4" x14ac:dyDescent="0.3">
      <c r="A4" s="11" t="s">
        <v>212</v>
      </c>
      <c r="B4" s="2"/>
      <c r="C4" s="11" t="s">
        <v>215</v>
      </c>
      <c r="D4" s="2"/>
    </row>
    <row r="8" spans="1:4" x14ac:dyDescent="0.3">
      <c r="A8" t="s">
        <v>216</v>
      </c>
    </row>
    <row r="9" spans="1:4" x14ac:dyDescent="0.3">
      <c r="A9" t="s">
        <v>245</v>
      </c>
      <c r="B9" t="s">
        <v>246</v>
      </c>
      <c r="C9" t="s">
        <v>247</v>
      </c>
      <c r="D9" t="s">
        <v>248</v>
      </c>
    </row>
    <row r="10" spans="1:4" x14ac:dyDescent="0.3">
      <c r="A10" t="s">
        <v>221</v>
      </c>
      <c r="B10" t="s">
        <v>222</v>
      </c>
      <c r="C10" t="s">
        <v>223</v>
      </c>
      <c r="D10" t="s">
        <v>225</v>
      </c>
    </row>
    <row r="11" spans="1:4" x14ac:dyDescent="0.3">
      <c r="A11" t="s">
        <v>224</v>
      </c>
      <c r="B11" t="s">
        <v>226</v>
      </c>
      <c r="C11" t="s">
        <v>227</v>
      </c>
      <c r="D11" t="s">
        <v>228</v>
      </c>
    </row>
    <row r="12" spans="1:4" x14ac:dyDescent="0.3">
      <c r="A12" t="s">
        <v>237</v>
      </c>
    </row>
    <row r="13" spans="1:4" x14ac:dyDescent="0.3">
      <c r="A13" t="s">
        <v>238</v>
      </c>
      <c r="B13" t="s">
        <v>239</v>
      </c>
      <c r="C13" t="s">
        <v>240</v>
      </c>
    </row>
    <row r="14" spans="1:4" x14ac:dyDescent="0.3">
      <c r="A14" t="s">
        <v>241</v>
      </c>
    </row>
    <row r="15" spans="1:4" x14ac:dyDescent="0.3">
      <c r="A15" t="s">
        <v>229</v>
      </c>
      <c r="B15" t="s">
        <v>230</v>
      </c>
      <c r="C15" t="s">
        <v>231</v>
      </c>
      <c r="D15" t="s">
        <v>232</v>
      </c>
    </row>
    <row r="16" spans="1:4" x14ac:dyDescent="0.3">
      <c r="A16" t="s">
        <v>233</v>
      </c>
      <c r="B16" t="s">
        <v>236</v>
      </c>
      <c r="C16" t="s">
        <v>234</v>
      </c>
      <c r="D16" t="s">
        <v>235</v>
      </c>
    </row>
    <row r="17" spans="1:6" x14ac:dyDescent="0.3">
      <c r="A17" t="s">
        <v>217</v>
      </c>
      <c r="B17" t="s">
        <v>243</v>
      </c>
      <c r="C17" t="s">
        <v>218</v>
      </c>
      <c r="D17" t="s">
        <v>219</v>
      </c>
      <c r="E17" t="s">
        <v>244</v>
      </c>
      <c r="F17" t="s">
        <v>220</v>
      </c>
    </row>
    <row r="18" spans="1:6" x14ac:dyDescent="0.3">
      <c r="A18" t="s">
        <v>242</v>
      </c>
    </row>
  </sheetData>
  <mergeCells count="1">
    <mergeCell ref="A1:D1"/>
  </mergeCells>
  <phoneticPr fontId="2"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26"/>
  <sheetViews>
    <sheetView workbookViewId="0">
      <selection activeCell="B4" sqref="B4"/>
    </sheetView>
  </sheetViews>
  <sheetFormatPr defaultRowHeight="13.5" x14ac:dyDescent="0.3"/>
  <cols>
    <col min="1" max="1" width="11" style="45" bestFit="1" customWidth="1"/>
    <col min="2" max="2" width="116.625" style="45" customWidth="1"/>
    <col min="3" max="16384" width="9" style="45"/>
  </cols>
  <sheetData>
    <row r="1" spans="1:2" x14ac:dyDescent="0.3">
      <c r="A1" s="160" t="s">
        <v>460</v>
      </c>
      <c r="B1" s="130" t="s">
        <v>459</v>
      </c>
    </row>
    <row r="2" spans="1:2" x14ac:dyDescent="0.3">
      <c r="A2" s="160"/>
      <c r="B2" s="131" t="s">
        <v>458</v>
      </c>
    </row>
    <row r="3" spans="1:2" x14ac:dyDescent="0.3">
      <c r="A3" s="160"/>
      <c r="B3" s="130" t="s">
        <v>463</v>
      </c>
    </row>
    <row r="4" spans="1:2" x14ac:dyDescent="0.3">
      <c r="A4" s="160"/>
      <c r="B4" s="131" t="s">
        <v>464</v>
      </c>
    </row>
    <row r="5" spans="1:2" x14ac:dyDescent="0.3">
      <c r="A5" s="160"/>
      <c r="B5" s="130"/>
    </row>
    <row r="6" spans="1:2" x14ac:dyDescent="0.3">
      <c r="A6" s="160"/>
      <c r="B6" s="131"/>
    </row>
    <row r="7" spans="1:2" x14ac:dyDescent="0.3">
      <c r="A7" s="160" t="s">
        <v>462</v>
      </c>
      <c r="B7" s="130" t="s">
        <v>465</v>
      </c>
    </row>
    <row r="8" spans="1:2" x14ac:dyDescent="0.3">
      <c r="A8" s="160"/>
      <c r="B8" s="131" t="s">
        <v>466</v>
      </c>
    </row>
    <row r="9" spans="1:2" x14ac:dyDescent="0.3">
      <c r="A9" s="160"/>
      <c r="B9" s="130" t="s">
        <v>467</v>
      </c>
    </row>
    <row r="10" spans="1:2" x14ac:dyDescent="0.3">
      <c r="A10" s="160"/>
      <c r="B10" s="131" t="s">
        <v>468</v>
      </c>
    </row>
    <row r="11" spans="1:2" x14ac:dyDescent="0.3">
      <c r="A11" s="160"/>
      <c r="B11" s="130" t="s">
        <v>469</v>
      </c>
    </row>
    <row r="12" spans="1:2" x14ac:dyDescent="0.3">
      <c r="A12" s="160"/>
      <c r="B12" s="131" t="s">
        <v>470</v>
      </c>
    </row>
    <row r="13" spans="1:2" x14ac:dyDescent="0.3">
      <c r="A13" s="160"/>
      <c r="B13" s="130" t="s">
        <v>471</v>
      </c>
    </row>
    <row r="14" spans="1:2" x14ac:dyDescent="0.3">
      <c r="A14" s="160"/>
      <c r="B14" s="131" t="s">
        <v>470</v>
      </c>
    </row>
    <row r="15" spans="1:2" x14ac:dyDescent="0.3">
      <c r="A15" s="160"/>
      <c r="B15" s="130" t="s">
        <v>472</v>
      </c>
    </row>
    <row r="16" spans="1:2" x14ac:dyDescent="0.3">
      <c r="A16" s="160"/>
      <c r="B16" s="131" t="s">
        <v>473</v>
      </c>
    </row>
    <row r="17" spans="1:2" x14ac:dyDescent="0.3">
      <c r="A17" s="160"/>
      <c r="B17" s="130" t="s">
        <v>474</v>
      </c>
    </row>
    <row r="18" spans="1:2" x14ac:dyDescent="0.3">
      <c r="A18" s="160"/>
      <c r="B18" s="131" t="s">
        <v>475</v>
      </c>
    </row>
    <row r="19" spans="1:2" x14ac:dyDescent="0.3">
      <c r="A19" s="160"/>
      <c r="B19" s="130"/>
    </row>
    <row r="20" spans="1:2" x14ac:dyDescent="0.3">
      <c r="A20" s="160"/>
      <c r="B20" s="131"/>
    </row>
    <row r="21" spans="1:2" x14ac:dyDescent="0.3">
      <c r="A21" s="160" t="s">
        <v>461</v>
      </c>
      <c r="B21" s="130" t="s">
        <v>476</v>
      </c>
    </row>
    <row r="22" spans="1:2" x14ac:dyDescent="0.3">
      <c r="A22" s="160"/>
      <c r="B22" s="131" t="s">
        <v>477</v>
      </c>
    </row>
    <row r="23" spans="1:2" x14ac:dyDescent="0.3">
      <c r="A23" s="160"/>
      <c r="B23" s="130"/>
    </row>
    <row r="24" spans="1:2" x14ac:dyDescent="0.3">
      <c r="A24" s="160"/>
      <c r="B24" s="131"/>
    </row>
    <row r="25" spans="1:2" x14ac:dyDescent="0.3">
      <c r="A25" s="160"/>
      <c r="B25" s="130"/>
    </row>
    <row r="26" spans="1:2" x14ac:dyDescent="0.3">
      <c r="A26" s="160"/>
      <c r="B26" s="131"/>
    </row>
  </sheetData>
  <mergeCells count="3">
    <mergeCell ref="A1:A6"/>
    <mergeCell ref="A7:A20"/>
    <mergeCell ref="A21:A26"/>
  </mergeCells>
  <phoneticPr fontId="2" type="noConversion"/>
  <hyperlinks>
    <hyperlink ref="B22" r:id="rId1"/>
    <hyperlink ref="B16" r:id="rId2"/>
    <hyperlink ref="B14" r:id="rId3"/>
    <hyperlink ref="B12" r:id="rId4"/>
    <hyperlink ref="B2" r:id="rId5"/>
    <hyperlink ref="B4" r:id="rId6"/>
    <hyperlink ref="B18" r:id="rId7"/>
  </hyperlinks>
  <pageMargins left="0.7" right="0.7" top="0.75" bottom="0.75" header="0.3" footer="0.3"/>
  <pageSetup paperSize="9" orientation="portrait" horizontalDpi="4294967293" verticalDpi="4294967293" r:id="rId8"/>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pageSetUpPr fitToPage="1"/>
  </sheetPr>
  <dimension ref="A1:O14"/>
  <sheetViews>
    <sheetView topLeftCell="D1" workbookViewId="0">
      <selection activeCell="K5" sqref="K5"/>
    </sheetView>
  </sheetViews>
  <sheetFormatPr defaultRowHeight="16.5" x14ac:dyDescent="0.3"/>
  <cols>
    <col min="1" max="1" width="3.25" style="1" bestFit="1" customWidth="1"/>
    <col min="2" max="2" width="15.125" customWidth="1"/>
    <col min="3" max="3" width="30.625" customWidth="1"/>
    <col min="4" max="4" width="2.625" customWidth="1"/>
    <col min="5" max="5" width="3.25" style="1" bestFit="1" customWidth="1"/>
    <col min="6" max="6" width="15.125" customWidth="1"/>
    <col min="7" max="7" width="30.625" customWidth="1"/>
    <col min="8" max="8" width="2.375" customWidth="1"/>
    <col min="9" max="9" width="3.25" style="1" bestFit="1" customWidth="1"/>
    <col min="10" max="10" width="15.125" customWidth="1"/>
    <col min="11" max="11" width="30.625" customWidth="1"/>
    <col min="12" max="12" width="2.375" customWidth="1"/>
    <col min="13" max="13" width="3.25" style="1" bestFit="1" customWidth="1"/>
    <col min="14" max="14" width="15.125" customWidth="1"/>
    <col min="15" max="15" width="30.625" customWidth="1"/>
  </cols>
  <sheetData>
    <row r="1" spans="1:15" ht="24" customHeight="1" x14ac:dyDescent="0.3">
      <c r="A1" s="161" t="s">
        <v>478</v>
      </c>
      <c r="B1" s="162"/>
      <c r="C1" s="163"/>
      <c r="E1" s="164" t="s">
        <v>481</v>
      </c>
      <c r="F1" s="165"/>
      <c r="G1" s="166"/>
      <c r="I1" s="164" t="s">
        <v>483</v>
      </c>
      <c r="J1" s="165"/>
      <c r="K1" s="166"/>
      <c r="M1" s="164" t="s">
        <v>501</v>
      </c>
      <c r="N1" s="165"/>
      <c r="O1" s="166"/>
    </row>
    <row r="2" spans="1:15" ht="57" customHeight="1" x14ac:dyDescent="0.3">
      <c r="A2" s="134">
        <v>1</v>
      </c>
      <c r="B2" s="135" t="s">
        <v>479</v>
      </c>
      <c r="C2" s="136" t="s">
        <v>480</v>
      </c>
      <c r="D2" s="119"/>
      <c r="E2" s="121">
        <v>1</v>
      </c>
      <c r="F2" s="12" t="s">
        <v>426</v>
      </c>
      <c r="G2" s="127" t="s">
        <v>482</v>
      </c>
      <c r="I2" s="121">
        <v>1</v>
      </c>
      <c r="J2" s="12" t="s">
        <v>484</v>
      </c>
      <c r="K2" s="126" t="s">
        <v>494</v>
      </c>
      <c r="M2" s="121">
        <v>1</v>
      </c>
      <c r="N2" s="137" t="s">
        <v>502</v>
      </c>
      <c r="O2" s="126" t="s">
        <v>516</v>
      </c>
    </row>
    <row r="3" spans="1:15" ht="47.25" customHeight="1" x14ac:dyDescent="0.3">
      <c r="A3" s="121">
        <v>2</v>
      </c>
      <c r="B3" s="19" t="s">
        <v>446</v>
      </c>
      <c r="C3" s="122" t="s">
        <v>317</v>
      </c>
      <c r="D3" s="119"/>
      <c r="E3" s="121">
        <v>2</v>
      </c>
      <c r="F3" s="12" t="s">
        <v>427</v>
      </c>
      <c r="G3" s="126" t="s">
        <v>437</v>
      </c>
      <c r="I3" s="121">
        <v>2</v>
      </c>
      <c r="J3" s="12" t="s">
        <v>485</v>
      </c>
      <c r="K3" s="126" t="s">
        <v>495</v>
      </c>
      <c r="M3" s="121">
        <v>2</v>
      </c>
      <c r="N3" s="137" t="s">
        <v>503</v>
      </c>
      <c r="O3" s="126" t="s">
        <v>517</v>
      </c>
    </row>
    <row r="4" spans="1:15" ht="40.5" x14ac:dyDescent="0.3">
      <c r="A4" s="121">
        <v>3</v>
      </c>
      <c r="B4" s="19" t="s">
        <v>447</v>
      </c>
      <c r="C4" s="122" t="s">
        <v>313</v>
      </c>
      <c r="D4" s="119"/>
      <c r="E4" s="121">
        <v>3</v>
      </c>
      <c r="F4" s="12" t="s">
        <v>428</v>
      </c>
      <c r="G4" s="126" t="s">
        <v>439</v>
      </c>
      <c r="I4" s="121">
        <v>3</v>
      </c>
      <c r="J4" s="12" t="s">
        <v>486</v>
      </c>
      <c r="K4" s="126" t="s">
        <v>496</v>
      </c>
      <c r="M4" s="121">
        <v>3</v>
      </c>
      <c r="N4" s="137" t="s">
        <v>504</v>
      </c>
      <c r="O4" s="126" t="s">
        <v>518</v>
      </c>
    </row>
    <row r="5" spans="1:15" ht="50.25" customHeight="1" x14ac:dyDescent="0.3">
      <c r="A5" s="121">
        <v>4</v>
      </c>
      <c r="B5" s="19" t="s">
        <v>448</v>
      </c>
      <c r="C5" s="122" t="s">
        <v>314</v>
      </c>
      <c r="D5" s="119"/>
      <c r="E5" s="121">
        <v>4</v>
      </c>
      <c r="F5" s="12" t="s">
        <v>429</v>
      </c>
      <c r="G5" s="126" t="s">
        <v>440</v>
      </c>
      <c r="I5" s="121">
        <v>4</v>
      </c>
      <c r="J5" s="12" t="s">
        <v>487</v>
      </c>
      <c r="K5" s="126" t="s">
        <v>546</v>
      </c>
      <c r="M5" s="121">
        <v>4</v>
      </c>
      <c r="N5" s="137" t="s">
        <v>505</v>
      </c>
      <c r="O5" s="126" t="s">
        <v>519</v>
      </c>
    </row>
    <row r="6" spans="1:15" ht="76.5" customHeight="1" x14ac:dyDescent="0.3">
      <c r="A6" s="121">
        <v>5</v>
      </c>
      <c r="B6" s="19" t="s">
        <v>449</v>
      </c>
      <c r="C6" s="122" t="s">
        <v>315</v>
      </c>
      <c r="D6" s="119"/>
      <c r="E6" s="121">
        <v>5</v>
      </c>
      <c r="F6" s="12" t="s">
        <v>430</v>
      </c>
      <c r="G6" s="127" t="s">
        <v>438</v>
      </c>
      <c r="I6" s="121">
        <v>5</v>
      </c>
      <c r="J6" s="12" t="s">
        <v>488</v>
      </c>
      <c r="K6" s="126" t="s">
        <v>497</v>
      </c>
      <c r="M6" s="121">
        <v>5</v>
      </c>
      <c r="N6" s="137" t="s">
        <v>506</v>
      </c>
      <c r="O6" s="126" t="s">
        <v>520</v>
      </c>
    </row>
    <row r="7" spans="1:15" ht="67.5" x14ac:dyDescent="0.3">
      <c r="A7" s="121">
        <v>6</v>
      </c>
      <c r="B7" s="19" t="s">
        <v>450</v>
      </c>
      <c r="C7" s="122" t="s">
        <v>316</v>
      </c>
      <c r="D7" s="119"/>
      <c r="E7" s="121">
        <v>6</v>
      </c>
      <c r="F7" s="12" t="s">
        <v>431</v>
      </c>
      <c r="G7" s="126" t="s">
        <v>441</v>
      </c>
      <c r="I7" s="121">
        <v>6</v>
      </c>
      <c r="J7" s="12" t="s">
        <v>489</v>
      </c>
      <c r="K7" s="126"/>
      <c r="M7" s="121">
        <v>6</v>
      </c>
      <c r="N7" s="12" t="s">
        <v>507</v>
      </c>
      <c r="O7" s="126" t="s">
        <v>521</v>
      </c>
    </row>
    <row r="8" spans="1:15" ht="67.5" x14ac:dyDescent="0.3">
      <c r="A8" s="121">
        <v>7</v>
      </c>
      <c r="B8" s="19" t="s">
        <v>451</v>
      </c>
      <c r="C8" s="122" t="s">
        <v>291</v>
      </c>
      <c r="D8" s="119"/>
      <c r="E8" s="121">
        <v>7</v>
      </c>
      <c r="F8" s="12" t="s">
        <v>432</v>
      </c>
      <c r="G8" s="126" t="s">
        <v>442</v>
      </c>
      <c r="I8" s="121">
        <v>7</v>
      </c>
      <c r="J8" s="12" t="s">
        <v>490</v>
      </c>
      <c r="K8" s="126" t="s">
        <v>498</v>
      </c>
      <c r="M8" s="121">
        <v>7</v>
      </c>
      <c r="N8" s="12" t="s">
        <v>489</v>
      </c>
      <c r="O8" s="126" t="s">
        <v>524</v>
      </c>
    </row>
    <row r="9" spans="1:15" ht="47.25" customHeight="1" x14ac:dyDescent="0.3">
      <c r="A9" s="121">
        <v>8</v>
      </c>
      <c r="B9" s="19" t="s">
        <v>452</v>
      </c>
      <c r="C9" s="122" t="s">
        <v>328</v>
      </c>
      <c r="D9" s="119"/>
      <c r="E9" s="121">
        <v>8</v>
      </c>
      <c r="F9" s="12" t="s">
        <v>433</v>
      </c>
      <c r="G9" s="126" t="s">
        <v>443</v>
      </c>
      <c r="I9" s="121">
        <v>8</v>
      </c>
      <c r="J9" s="12" t="s">
        <v>491</v>
      </c>
      <c r="K9" s="126" t="s">
        <v>499</v>
      </c>
      <c r="M9" s="121">
        <v>8</v>
      </c>
      <c r="N9" s="12" t="s">
        <v>508</v>
      </c>
      <c r="O9" s="126" t="s">
        <v>522</v>
      </c>
    </row>
    <row r="10" spans="1:15" ht="88.5" customHeight="1" x14ac:dyDescent="0.3">
      <c r="A10" s="121">
        <v>9</v>
      </c>
      <c r="B10" s="19" t="s">
        <v>453</v>
      </c>
      <c r="C10" s="122" t="s">
        <v>327</v>
      </c>
      <c r="D10" s="119"/>
      <c r="E10" s="121">
        <v>9</v>
      </c>
      <c r="F10" s="12" t="s">
        <v>434</v>
      </c>
      <c r="G10" s="127" t="s">
        <v>444</v>
      </c>
      <c r="I10" s="121">
        <v>9</v>
      </c>
      <c r="J10" s="12" t="s">
        <v>492</v>
      </c>
      <c r="K10" s="126" t="s">
        <v>500</v>
      </c>
      <c r="M10" s="121">
        <v>9</v>
      </c>
      <c r="N10" s="12" t="s">
        <v>509</v>
      </c>
      <c r="O10" s="126" t="s">
        <v>523</v>
      </c>
    </row>
    <row r="11" spans="1:15" ht="54" x14ac:dyDescent="0.3">
      <c r="A11" s="121">
        <v>10</v>
      </c>
      <c r="B11" s="19" t="s">
        <v>454</v>
      </c>
      <c r="C11" s="122" t="s">
        <v>323</v>
      </c>
      <c r="D11" s="119"/>
      <c r="E11" s="121">
        <v>10</v>
      </c>
      <c r="F11" s="12" t="s">
        <v>435</v>
      </c>
      <c r="G11" s="126" t="s">
        <v>445</v>
      </c>
      <c r="I11" s="121">
        <v>10</v>
      </c>
      <c r="J11" s="12" t="s">
        <v>493</v>
      </c>
      <c r="K11" s="126"/>
      <c r="M11" s="121">
        <v>10</v>
      </c>
      <c r="N11" s="12" t="s">
        <v>510</v>
      </c>
      <c r="O11" s="126" t="s">
        <v>515</v>
      </c>
    </row>
    <row r="12" spans="1:15" ht="27.75" thickBot="1" x14ac:dyDescent="0.35">
      <c r="A12" s="121">
        <v>11</v>
      </c>
      <c r="B12" s="19" t="s">
        <v>455</v>
      </c>
      <c r="C12" s="122" t="s">
        <v>318</v>
      </c>
      <c r="D12" s="119"/>
      <c r="E12" s="123">
        <v>11</v>
      </c>
      <c r="F12" s="128" t="s">
        <v>436</v>
      </c>
      <c r="G12" s="129"/>
      <c r="I12" s="123">
        <v>11</v>
      </c>
      <c r="J12" s="128" t="s">
        <v>436</v>
      </c>
      <c r="K12" s="129"/>
      <c r="M12" s="121">
        <v>10</v>
      </c>
      <c r="N12" s="12" t="s">
        <v>511</v>
      </c>
      <c r="O12" s="126" t="s">
        <v>514</v>
      </c>
    </row>
    <row r="13" spans="1:15" ht="36.75" customHeight="1" thickBot="1" x14ac:dyDescent="0.35">
      <c r="A13" s="121">
        <v>12</v>
      </c>
      <c r="B13" s="19" t="s">
        <v>456</v>
      </c>
      <c r="C13" s="122" t="s">
        <v>249</v>
      </c>
      <c r="D13" s="119"/>
      <c r="E13" s="120"/>
      <c r="F13" s="13"/>
      <c r="G13" s="13"/>
      <c r="I13" s="120"/>
      <c r="J13" s="13"/>
      <c r="K13" s="13"/>
      <c r="M13" s="123">
        <v>11</v>
      </c>
      <c r="N13" s="128" t="s">
        <v>512</v>
      </c>
      <c r="O13" s="138" t="s">
        <v>513</v>
      </c>
    </row>
    <row r="14" spans="1:15" ht="81.75" thickBot="1" x14ac:dyDescent="0.35">
      <c r="A14" s="123">
        <v>13</v>
      </c>
      <c r="B14" s="124" t="s">
        <v>457</v>
      </c>
      <c r="C14" s="125" t="s">
        <v>319</v>
      </c>
      <c r="D14" s="119"/>
      <c r="E14" s="120"/>
      <c r="F14" s="13"/>
      <c r="G14" s="13"/>
      <c r="I14" s="120"/>
      <c r="J14" s="13"/>
      <c r="K14" s="13"/>
      <c r="M14" s="120"/>
      <c r="N14" s="13"/>
      <c r="O14" s="13"/>
    </row>
  </sheetData>
  <mergeCells count="4">
    <mergeCell ref="A1:C1"/>
    <mergeCell ref="E1:G1"/>
    <mergeCell ref="I1:K1"/>
    <mergeCell ref="M1:O1"/>
  </mergeCells>
  <phoneticPr fontId="2" type="noConversion"/>
  <pageMargins left="0.23622047244094491" right="0.15748031496062992" top="0.39370078740157483" bottom="0.39370078740157483" header="0.31496062992125984" footer="0.31496062992125984"/>
  <pageSetup paperSize="9" scale="62" orientation="landscape" horizontalDpi="4294967293" verticalDpi="4294967293"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C14"/>
  <sheetViews>
    <sheetView topLeftCell="A7" workbookViewId="0">
      <selection activeCell="C7" sqref="C7"/>
    </sheetView>
  </sheetViews>
  <sheetFormatPr defaultColWidth="9.125" defaultRowHeight="16.5" x14ac:dyDescent="0.3"/>
  <cols>
    <col min="1" max="1" width="3.5" bestFit="1" customWidth="1"/>
    <col min="2" max="2" width="17.75" style="44" customWidth="1"/>
    <col min="3" max="3" width="90.25" style="40" customWidth="1"/>
  </cols>
  <sheetData>
    <row r="1" spans="1:3" x14ac:dyDescent="0.3">
      <c r="A1" s="2">
        <v>1</v>
      </c>
      <c r="B1" s="38" t="s">
        <v>277</v>
      </c>
      <c r="C1" s="15" t="s">
        <v>278</v>
      </c>
    </row>
    <row r="2" spans="1:3" ht="93" customHeight="1" x14ac:dyDescent="0.3">
      <c r="A2" s="2">
        <v>2</v>
      </c>
      <c r="B2" s="38" t="s">
        <v>279</v>
      </c>
      <c r="C2" s="16" t="s">
        <v>285</v>
      </c>
    </row>
    <row r="3" spans="1:3" ht="207" customHeight="1" x14ac:dyDescent="0.3">
      <c r="A3" s="2">
        <v>3</v>
      </c>
      <c r="B3" s="38" t="s">
        <v>282</v>
      </c>
      <c r="C3" s="39" t="s">
        <v>402</v>
      </c>
    </row>
    <row r="4" spans="1:3" ht="237.75" customHeight="1" x14ac:dyDescent="0.3">
      <c r="A4" s="2">
        <v>4</v>
      </c>
      <c r="B4" s="38" t="s">
        <v>70</v>
      </c>
      <c r="C4" s="16" t="s">
        <v>528</v>
      </c>
    </row>
    <row r="5" spans="1:3" ht="138" customHeight="1" x14ac:dyDescent="0.3">
      <c r="A5" s="2">
        <v>5</v>
      </c>
      <c r="B5" s="38" t="s">
        <v>280</v>
      </c>
      <c r="C5" s="16" t="s">
        <v>403</v>
      </c>
    </row>
    <row r="6" spans="1:3" ht="149.25" customHeight="1" x14ac:dyDescent="0.3">
      <c r="A6" s="2">
        <v>6</v>
      </c>
      <c r="B6" s="42" t="s">
        <v>281</v>
      </c>
      <c r="C6" s="16" t="s">
        <v>286</v>
      </c>
    </row>
    <row r="7" spans="1:3" ht="278.25" customHeight="1" x14ac:dyDescent="0.3">
      <c r="A7" s="2">
        <v>7</v>
      </c>
      <c r="B7" s="43" t="s">
        <v>59</v>
      </c>
      <c r="C7" s="16" t="s">
        <v>529</v>
      </c>
    </row>
    <row r="8" spans="1:3" ht="186.75" customHeight="1" x14ac:dyDescent="0.3">
      <c r="A8" s="2">
        <v>8</v>
      </c>
      <c r="B8" s="43" t="s">
        <v>73</v>
      </c>
      <c r="C8" s="16" t="s">
        <v>404</v>
      </c>
    </row>
    <row r="9" spans="1:3" ht="120" customHeight="1" x14ac:dyDescent="0.3">
      <c r="A9" s="2">
        <v>9</v>
      </c>
      <c r="B9" s="43" t="s">
        <v>74</v>
      </c>
      <c r="C9" s="16" t="s">
        <v>405</v>
      </c>
    </row>
    <row r="10" spans="1:3" ht="94.5" customHeight="1" x14ac:dyDescent="0.3">
      <c r="A10" s="133">
        <v>10</v>
      </c>
      <c r="B10" s="132" t="s">
        <v>283</v>
      </c>
      <c r="C10" s="47" t="s">
        <v>527</v>
      </c>
    </row>
    <row r="11" spans="1:3" ht="54" customHeight="1" x14ac:dyDescent="0.3">
      <c r="A11" s="2">
        <v>11</v>
      </c>
      <c r="B11" s="38" t="s">
        <v>300</v>
      </c>
      <c r="C11" s="16" t="s">
        <v>545</v>
      </c>
    </row>
    <row r="12" spans="1:3" ht="108" customHeight="1" x14ac:dyDescent="0.3">
      <c r="A12" s="133">
        <v>12</v>
      </c>
      <c r="B12" s="132" t="s">
        <v>349</v>
      </c>
      <c r="C12" s="16" t="s">
        <v>525</v>
      </c>
    </row>
    <row r="13" spans="1:3" ht="62.25" customHeight="1" x14ac:dyDescent="0.3">
      <c r="A13" s="133">
        <v>13</v>
      </c>
      <c r="B13" s="132" t="s">
        <v>284</v>
      </c>
      <c r="C13" s="16" t="s">
        <v>526</v>
      </c>
    </row>
    <row r="14" spans="1:3" ht="27" x14ac:dyDescent="0.3">
      <c r="A14" s="2">
        <v>14</v>
      </c>
      <c r="B14" s="42" t="s">
        <v>287</v>
      </c>
      <c r="C14" s="15" t="s">
        <v>288</v>
      </c>
    </row>
  </sheetData>
  <phoneticPr fontId="2" type="noConversion"/>
  <pageMargins left="0.23622047244094491" right="0.23622047244094491" top="0.39370078740157483" bottom="0.39370078740157483" header="0.31496062992125984" footer="0.31496062992125984"/>
  <pageSetup paperSize="9" scale="82" fitToHeight="0" orientation="portrait" horizontalDpi="4294967293" verticalDpi="4294967293"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14"/>
  <sheetViews>
    <sheetView workbookViewId="0">
      <selection activeCell="M5" sqref="M5"/>
    </sheetView>
  </sheetViews>
  <sheetFormatPr defaultRowHeight="12" x14ac:dyDescent="0.3"/>
  <cols>
    <col min="1" max="1" width="4.5" style="65" bestFit="1" customWidth="1"/>
    <col min="2" max="2" width="7.5" style="65" bestFit="1" customWidth="1"/>
    <col min="3" max="3" width="10.5" style="65" bestFit="1" customWidth="1"/>
    <col min="4" max="5" width="7.5" style="65" bestFit="1" customWidth="1"/>
    <col min="6" max="6" width="12.875" style="65" bestFit="1" customWidth="1"/>
    <col min="7" max="7" width="6" style="65" bestFit="1" customWidth="1"/>
    <col min="8" max="8" width="12.875" style="65" bestFit="1" customWidth="1"/>
    <col min="9" max="9" width="6" style="65" bestFit="1" customWidth="1"/>
    <col min="10" max="10" width="12.875" style="65" bestFit="1" customWidth="1"/>
    <col min="11" max="11" width="11.5" style="65" customWidth="1"/>
    <col min="12" max="12" width="17.5" style="65" customWidth="1"/>
    <col min="13" max="13" width="12.875" style="65" bestFit="1" customWidth="1"/>
    <col min="14" max="16384" width="9" style="65"/>
  </cols>
  <sheetData>
    <row r="1" spans="1:13" ht="17.25" customHeight="1" x14ac:dyDescent="0.3">
      <c r="A1" s="90"/>
      <c r="B1" s="91"/>
      <c r="C1" s="92"/>
      <c r="D1" s="169" t="s">
        <v>360</v>
      </c>
      <c r="E1" s="170"/>
      <c r="F1" s="171"/>
      <c r="G1" s="169" t="s">
        <v>361</v>
      </c>
      <c r="H1" s="170"/>
      <c r="I1" s="170"/>
      <c r="J1" s="170"/>
      <c r="K1" s="170" t="s">
        <v>362</v>
      </c>
      <c r="L1" s="170"/>
      <c r="M1" s="88"/>
    </row>
    <row r="2" spans="1:13" ht="15.75" customHeight="1" x14ac:dyDescent="0.3">
      <c r="A2" s="167" t="s">
        <v>310</v>
      </c>
      <c r="B2" s="167" t="s">
        <v>311</v>
      </c>
      <c r="C2" s="167" t="s">
        <v>303</v>
      </c>
      <c r="D2" s="177" t="s">
        <v>338</v>
      </c>
      <c r="E2" s="172"/>
      <c r="F2" s="172"/>
      <c r="G2" s="172" t="s">
        <v>339</v>
      </c>
      <c r="H2" s="172"/>
      <c r="I2" s="172" t="s">
        <v>357</v>
      </c>
      <c r="J2" s="172"/>
      <c r="K2" s="175" t="s">
        <v>358</v>
      </c>
      <c r="L2" s="175"/>
      <c r="M2" s="176" t="s">
        <v>326</v>
      </c>
    </row>
    <row r="3" spans="1:13" ht="24" x14ac:dyDescent="0.3">
      <c r="A3" s="168"/>
      <c r="B3" s="168"/>
      <c r="C3" s="168"/>
      <c r="D3" s="55" t="s">
        <v>324</v>
      </c>
      <c r="E3" s="57" t="s">
        <v>343</v>
      </c>
      <c r="F3" s="62" t="s">
        <v>325</v>
      </c>
      <c r="G3" s="57" t="s">
        <v>348</v>
      </c>
      <c r="H3" s="62" t="s">
        <v>325</v>
      </c>
      <c r="I3" s="85" t="s">
        <v>348</v>
      </c>
      <c r="J3" s="62" t="s">
        <v>325</v>
      </c>
      <c r="K3" s="64" t="s">
        <v>348</v>
      </c>
      <c r="L3" s="62" t="s">
        <v>325</v>
      </c>
      <c r="M3" s="176"/>
    </row>
    <row r="4" spans="1:13" x14ac:dyDescent="0.3">
      <c r="A4" s="54" t="s">
        <v>342</v>
      </c>
      <c r="B4" s="82" t="s">
        <v>359</v>
      </c>
      <c r="C4" s="61">
        <v>100000</v>
      </c>
      <c r="D4" s="66">
        <v>0.01</v>
      </c>
      <c r="E4" s="67">
        <v>10000</v>
      </c>
      <c r="F4" s="68">
        <f>C4*D4*E4</f>
        <v>10000000</v>
      </c>
      <c r="G4" s="67">
        <v>0</v>
      </c>
      <c r="H4" s="69">
        <f>C4*G4</f>
        <v>0</v>
      </c>
      <c r="I4" s="67">
        <v>0</v>
      </c>
      <c r="J4" s="68">
        <f>C4*I4</f>
        <v>0</v>
      </c>
      <c r="K4" s="67">
        <v>0</v>
      </c>
      <c r="L4" s="70">
        <f>C4*K4</f>
        <v>0</v>
      </c>
      <c r="M4" s="71">
        <f>SUM(F4,J4,H4,L4)</f>
        <v>10000000</v>
      </c>
    </row>
    <row r="5" spans="1:13" x14ac:dyDescent="0.3">
      <c r="A5" s="54" t="s">
        <v>251</v>
      </c>
      <c r="B5" s="172" t="s">
        <v>308</v>
      </c>
      <c r="C5" s="61">
        <v>1000000</v>
      </c>
      <c r="D5" s="66">
        <v>0.01</v>
      </c>
      <c r="E5" s="67">
        <v>10000</v>
      </c>
      <c r="F5" s="68">
        <f>C5*D5*E5</f>
        <v>100000000</v>
      </c>
      <c r="G5" s="67">
        <v>100</v>
      </c>
      <c r="H5" s="69">
        <f>C5*G5</f>
        <v>100000000</v>
      </c>
      <c r="I5" s="67">
        <v>100</v>
      </c>
      <c r="J5" s="68">
        <f t="shared" ref="J5:J8" si="0">C5*I5</f>
        <v>100000000</v>
      </c>
      <c r="K5" s="67">
        <v>0</v>
      </c>
      <c r="L5" s="70">
        <f>C5*K5</f>
        <v>0</v>
      </c>
      <c r="M5" s="71">
        <f>SUM(F5,J5,H5,L5)</f>
        <v>300000000</v>
      </c>
    </row>
    <row r="6" spans="1:13" x14ac:dyDescent="0.3">
      <c r="A6" s="54" t="s">
        <v>260</v>
      </c>
      <c r="B6" s="172"/>
      <c r="C6" s="61">
        <v>3000000</v>
      </c>
      <c r="D6" s="66">
        <v>0.01</v>
      </c>
      <c r="E6" s="67">
        <v>10000</v>
      </c>
      <c r="F6" s="68">
        <f>C6*D6*E6</f>
        <v>300000000</v>
      </c>
      <c r="G6" s="67">
        <v>100</v>
      </c>
      <c r="H6" s="69">
        <f>C6*G6</f>
        <v>300000000</v>
      </c>
      <c r="I6" s="67">
        <v>100</v>
      </c>
      <c r="J6" s="68">
        <f t="shared" si="0"/>
        <v>300000000</v>
      </c>
      <c r="K6" s="67">
        <v>0</v>
      </c>
      <c r="L6" s="70">
        <f>C6*K6</f>
        <v>0</v>
      </c>
      <c r="M6" s="71">
        <f>SUM(F6,J6,H6,L6)</f>
        <v>900000000</v>
      </c>
    </row>
    <row r="7" spans="1:13" x14ac:dyDescent="0.3">
      <c r="A7" s="54" t="s">
        <v>301</v>
      </c>
      <c r="B7" s="173" t="s">
        <v>307</v>
      </c>
      <c r="C7" s="61">
        <v>4000000</v>
      </c>
      <c r="D7" s="66">
        <v>0.01</v>
      </c>
      <c r="E7" s="67">
        <v>10000</v>
      </c>
      <c r="F7" s="68">
        <f>C7*D7*E7</f>
        <v>400000000</v>
      </c>
      <c r="G7" s="67">
        <v>100</v>
      </c>
      <c r="H7" s="69">
        <f>C7*G7</f>
        <v>400000000</v>
      </c>
      <c r="I7" s="67">
        <v>100</v>
      </c>
      <c r="J7" s="68">
        <f t="shared" si="0"/>
        <v>400000000</v>
      </c>
      <c r="K7" s="67">
        <v>100</v>
      </c>
      <c r="L7" s="70">
        <f>C7*K7</f>
        <v>400000000</v>
      </c>
      <c r="M7" s="71">
        <f>SUM(F7,J7,H7,L7)</f>
        <v>1600000000</v>
      </c>
    </row>
    <row r="8" spans="1:13" x14ac:dyDescent="0.3">
      <c r="A8" s="54" t="s">
        <v>302</v>
      </c>
      <c r="B8" s="174"/>
      <c r="C8" s="61">
        <v>5000000</v>
      </c>
      <c r="D8" s="66">
        <v>0.01</v>
      </c>
      <c r="E8" s="67">
        <v>10000</v>
      </c>
      <c r="F8" s="68">
        <f>C8*D8*E8</f>
        <v>500000000</v>
      </c>
      <c r="G8" s="67">
        <v>100</v>
      </c>
      <c r="H8" s="69">
        <f>C8*G8</f>
        <v>500000000</v>
      </c>
      <c r="I8" s="67">
        <v>100</v>
      </c>
      <c r="J8" s="68">
        <f t="shared" si="0"/>
        <v>500000000</v>
      </c>
      <c r="K8" s="67">
        <v>100</v>
      </c>
      <c r="L8" s="70">
        <f>C8*K8</f>
        <v>500000000</v>
      </c>
      <c r="M8" s="71">
        <f>SUM(F8,J8,H8,L8)</f>
        <v>2000000000</v>
      </c>
    </row>
    <row r="9" spans="1:13" x14ac:dyDescent="0.3">
      <c r="L9" s="73"/>
    </row>
    <row r="10" spans="1:13" x14ac:dyDescent="0.3">
      <c r="L10" s="73"/>
    </row>
    <row r="11" spans="1:13" x14ac:dyDescent="0.3">
      <c r="L11" s="72"/>
    </row>
    <row r="14" spans="1:13" x14ac:dyDescent="0.3">
      <c r="L14" s="72"/>
    </row>
  </sheetData>
  <mergeCells count="13">
    <mergeCell ref="B5:B6"/>
    <mergeCell ref="B7:B8"/>
    <mergeCell ref="K2:L2"/>
    <mergeCell ref="M2:M3"/>
    <mergeCell ref="D2:F2"/>
    <mergeCell ref="I2:J2"/>
    <mergeCell ref="G2:H2"/>
    <mergeCell ref="A2:A3"/>
    <mergeCell ref="B2:B3"/>
    <mergeCell ref="C2:C3"/>
    <mergeCell ref="D1:F1"/>
    <mergeCell ref="K1:L1"/>
    <mergeCell ref="G1:J1"/>
  </mergeCells>
  <phoneticPr fontId="2" type="noConversion"/>
  <pageMargins left="0.7" right="0.7" top="0.75" bottom="0.75" header="0.3" footer="0.3"/>
  <pageSetup paperSize="9" orientation="portrait" horizontalDpi="4294967293" verticalDpi="4294967293"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
  <sheetViews>
    <sheetView workbookViewId="0">
      <selection activeCell="C1" sqref="C1"/>
    </sheetView>
  </sheetViews>
  <sheetFormatPr defaultColWidth="27.875" defaultRowHeight="16.5" x14ac:dyDescent="0.3"/>
  <cols>
    <col min="2" max="2" width="8" bestFit="1" customWidth="1"/>
    <col min="3" max="3" width="96.625" customWidth="1"/>
  </cols>
  <sheetData>
    <row r="1" spans="1:3" ht="270" x14ac:dyDescent="0.3">
      <c r="A1" s="15" t="s">
        <v>292</v>
      </c>
      <c r="B1" s="43" t="s">
        <v>59</v>
      </c>
      <c r="C1" s="47" t="s">
        <v>350</v>
      </c>
    </row>
  </sheetData>
  <phoneticPr fontId="2"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0"/>
  <sheetViews>
    <sheetView topLeftCell="B1" workbookViewId="0">
      <selection activeCell="G14" sqref="G14"/>
    </sheetView>
  </sheetViews>
  <sheetFormatPr defaultRowHeight="13.5" x14ac:dyDescent="0.3"/>
  <cols>
    <col min="1" max="1" width="63.5" style="45" customWidth="1"/>
    <col min="2" max="2" width="4.625" style="45" bestFit="1" customWidth="1"/>
    <col min="3" max="3" width="8" style="45" bestFit="1" customWidth="1"/>
    <col min="4" max="4" width="51.5" style="45" customWidth="1"/>
    <col min="5" max="5" width="15.625" style="45" customWidth="1"/>
    <col min="6" max="6" width="11.625" style="45" customWidth="1"/>
    <col min="7" max="7" width="9.625" style="45" bestFit="1" customWidth="1"/>
    <col min="8" max="8" width="6.375" style="45" bestFit="1" customWidth="1"/>
    <col min="9" max="16384" width="9" style="45"/>
  </cols>
  <sheetData>
    <row r="1" spans="1:8" x14ac:dyDescent="0.3">
      <c r="A1" s="45" t="s">
        <v>289</v>
      </c>
    </row>
    <row r="2" spans="1:8" x14ac:dyDescent="0.3">
      <c r="A2" s="45" t="s">
        <v>290</v>
      </c>
    </row>
    <row r="3" spans="1:8" x14ac:dyDescent="0.3">
      <c r="A3" s="45" t="s">
        <v>296</v>
      </c>
      <c r="B3" s="36" t="s">
        <v>310</v>
      </c>
      <c r="C3" s="160" t="s">
        <v>311</v>
      </c>
      <c r="D3" s="160"/>
      <c r="E3" s="36" t="s">
        <v>312</v>
      </c>
      <c r="F3" s="36" t="s">
        <v>303</v>
      </c>
      <c r="G3" s="36" t="s">
        <v>304</v>
      </c>
      <c r="H3" s="36" t="s">
        <v>305</v>
      </c>
    </row>
    <row r="4" spans="1:8" ht="45" customHeight="1" x14ac:dyDescent="0.3">
      <c r="B4" s="48" t="s">
        <v>342</v>
      </c>
      <c r="C4" s="63" t="s">
        <v>306</v>
      </c>
      <c r="D4" s="84" t="s">
        <v>351</v>
      </c>
      <c r="E4" s="47" t="s">
        <v>309</v>
      </c>
      <c r="F4" s="51">
        <f>'0.돈계산'!C4</f>
        <v>100000</v>
      </c>
      <c r="G4" s="48"/>
      <c r="H4" s="48"/>
    </row>
    <row r="5" spans="1:8" ht="45" customHeight="1" x14ac:dyDescent="0.3">
      <c r="B5" s="48" t="s">
        <v>344</v>
      </c>
      <c r="C5" s="178" t="s">
        <v>308</v>
      </c>
      <c r="D5" s="179" t="s">
        <v>353</v>
      </c>
      <c r="E5" s="147" t="s">
        <v>352</v>
      </c>
      <c r="F5" s="51">
        <f>'0.돈계산'!C5</f>
        <v>1000000</v>
      </c>
      <c r="G5" s="49">
        <f>F5-F4</f>
        <v>900000</v>
      </c>
      <c r="H5" s="50">
        <f>G5/F4</f>
        <v>9</v>
      </c>
    </row>
    <row r="6" spans="1:8" ht="45" customHeight="1" x14ac:dyDescent="0.3">
      <c r="B6" s="48" t="s">
        <v>345</v>
      </c>
      <c r="C6" s="178"/>
      <c r="D6" s="179"/>
      <c r="E6" s="147"/>
      <c r="F6" s="51">
        <f>'0.돈계산'!C6</f>
        <v>3000000</v>
      </c>
      <c r="G6" s="49">
        <f>F6-F5</f>
        <v>2000000</v>
      </c>
      <c r="H6" s="50">
        <f>G6/F5</f>
        <v>2</v>
      </c>
    </row>
    <row r="7" spans="1:8" ht="45" customHeight="1" x14ac:dyDescent="0.3">
      <c r="B7" s="48" t="s">
        <v>330</v>
      </c>
      <c r="C7" s="178" t="s">
        <v>307</v>
      </c>
      <c r="D7" s="179" t="s">
        <v>354</v>
      </c>
      <c r="E7" s="147"/>
      <c r="F7" s="51">
        <f>'0.돈계산'!C7</f>
        <v>4000000</v>
      </c>
      <c r="G7" s="49">
        <f>F7-F6</f>
        <v>1000000</v>
      </c>
      <c r="H7" s="50">
        <f>G7/F6</f>
        <v>0.33333333333333331</v>
      </c>
    </row>
    <row r="8" spans="1:8" ht="45" customHeight="1" x14ac:dyDescent="0.3">
      <c r="B8" s="48" t="s">
        <v>334</v>
      </c>
      <c r="C8" s="178"/>
      <c r="D8" s="179"/>
      <c r="E8" s="147"/>
      <c r="F8" s="51">
        <f>'0.돈계산'!C8</f>
        <v>5000000</v>
      </c>
      <c r="G8" s="49">
        <f>F8-F7</f>
        <v>1000000</v>
      </c>
      <c r="H8" s="50">
        <f>G8/F7</f>
        <v>0.25</v>
      </c>
    </row>
    <row r="9" spans="1:8" ht="30.75" customHeight="1" x14ac:dyDescent="0.3">
      <c r="C9" s="45" t="s">
        <v>355</v>
      </c>
      <c r="D9" s="89" t="s">
        <v>356</v>
      </c>
    </row>
    <row r="10" spans="1:8" ht="30.75" customHeight="1" x14ac:dyDescent="0.3"/>
  </sheetData>
  <mergeCells count="7">
    <mergeCell ref="E7:E8"/>
    <mergeCell ref="E5:E6"/>
    <mergeCell ref="C3:D3"/>
    <mergeCell ref="C5:C6"/>
    <mergeCell ref="C7:C8"/>
    <mergeCell ref="D7:D8"/>
    <mergeCell ref="D5:D6"/>
  </mergeCells>
  <phoneticPr fontId="2"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P17"/>
  <sheetViews>
    <sheetView workbookViewId="0">
      <selection activeCell="E8" sqref="E8"/>
    </sheetView>
  </sheetViews>
  <sheetFormatPr defaultColWidth="9.25" defaultRowHeight="12" x14ac:dyDescent="0.3"/>
  <cols>
    <col min="1" max="1" width="53.75" style="52" customWidth="1"/>
    <col min="2" max="3" width="9.25" style="52"/>
    <col min="4" max="4" width="7.5" style="52" bestFit="1" customWidth="1"/>
    <col min="5" max="6" width="11.5" style="56" bestFit="1" customWidth="1"/>
    <col min="7" max="8" width="12.875" style="56" bestFit="1" customWidth="1"/>
    <col min="9" max="9" width="13.875" style="56" bestFit="1" customWidth="1"/>
    <col min="10" max="11" width="7.5" style="56" bestFit="1" customWidth="1"/>
    <col min="12" max="12" width="8.375" style="56" bestFit="1" customWidth="1"/>
    <col min="13" max="13" width="13.875" style="56" bestFit="1" customWidth="1"/>
    <col min="14" max="14" width="9" style="56" bestFit="1" customWidth="1"/>
    <col min="15" max="15" width="6" style="56" bestFit="1" customWidth="1"/>
    <col min="16" max="16" width="14.875" style="56" bestFit="1" customWidth="1"/>
    <col min="17" max="17" width="8" style="52" bestFit="1" customWidth="1"/>
    <col min="18" max="18" width="9.25" style="52"/>
    <col min="19" max="19" width="6" style="52" bestFit="1" customWidth="1"/>
    <col min="20" max="20" width="12.875" style="52" bestFit="1" customWidth="1"/>
    <col min="21" max="21" width="13.375" style="52" customWidth="1"/>
    <col min="22" max="22" width="13.875" style="52" bestFit="1" customWidth="1"/>
    <col min="23" max="16384" width="9.25" style="52"/>
  </cols>
  <sheetData>
    <row r="2" spans="1:16" ht="48" x14ac:dyDescent="0.3">
      <c r="A2" s="53" t="s">
        <v>293</v>
      </c>
    </row>
    <row r="3" spans="1:16" x14ac:dyDescent="0.3">
      <c r="A3" s="52" t="s">
        <v>294</v>
      </c>
      <c r="D3" s="60"/>
      <c r="E3" s="58">
        <v>2016</v>
      </c>
      <c r="F3" s="58">
        <v>2017</v>
      </c>
      <c r="G3" s="58">
        <v>2018</v>
      </c>
      <c r="H3" s="58">
        <v>2019</v>
      </c>
      <c r="I3" s="58">
        <v>2020</v>
      </c>
      <c r="J3" s="52"/>
      <c r="K3" s="52"/>
      <c r="L3" s="52"/>
      <c r="M3" s="52"/>
      <c r="N3" s="52"/>
      <c r="O3" s="52"/>
      <c r="P3" s="52"/>
    </row>
    <row r="4" spans="1:16" x14ac:dyDescent="0.3">
      <c r="A4" s="52" t="s">
        <v>295</v>
      </c>
      <c r="D4" s="60" t="s">
        <v>347</v>
      </c>
      <c r="E4" s="83">
        <f>'0.돈계산'!M4</f>
        <v>10000000</v>
      </c>
      <c r="F4" s="83">
        <f>'0.돈계산'!M5</f>
        <v>300000000</v>
      </c>
      <c r="G4" s="83">
        <f>'0.돈계산'!M6</f>
        <v>900000000</v>
      </c>
      <c r="H4" s="83">
        <f>'0.돈계산'!M7</f>
        <v>1600000000</v>
      </c>
      <c r="I4" s="83">
        <f>'0.돈계산'!M8</f>
        <v>2000000000</v>
      </c>
    </row>
    <row r="5" spans="1:16" x14ac:dyDescent="0.3">
      <c r="D5" s="60" t="s">
        <v>340</v>
      </c>
      <c r="E5" s="83">
        <f>E4-E8</f>
        <v>-70800000</v>
      </c>
      <c r="F5" s="83">
        <f>F4-F8</f>
        <v>56920000</v>
      </c>
      <c r="G5" s="83">
        <f>G4-G8</f>
        <v>271400000</v>
      </c>
      <c r="H5" s="83">
        <f>H4-H8</f>
        <v>715920000</v>
      </c>
      <c r="I5" s="83">
        <f>I4-I8</f>
        <v>873760000</v>
      </c>
    </row>
    <row r="6" spans="1:16" x14ac:dyDescent="0.3">
      <c r="D6" s="60" t="s">
        <v>346</v>
      </c>
      <c r="E6" s="83">
        <f>'0.돈계산'!C4</f>
        <v>100000</v>
      </c>
      <c r="F6" s="83">
        <f>'0.돈계산'!C5</f>
        <v>1000000</v>
      </c>
      <c r="G6" s="83">
        <f>'0.돈계산'!C6</f>
        <v>3000000</v>
      </c>
      <c r="H6" s="83">
        <f>'0.돈계산'!C7</f>
        <v>4000000</v>
      </c>
      <c r="I6" s="83">
        <f>'0.돈계산'!C8</f>
        <v>5000000</v>
      </c>
    </row>
    <row r="8" spans="1:16" x14ac:dyDescent="0.3">
      <c r="D8" s="60" t="s">
        <v>336</v>
      </c>
      <c r="E8" s="59">
        <f>'12.투자금액'!F14</f>
        <v>80800000</v>
      </c>
      <c r="F8" s="59">
        <f>'12.투자금액'!F30</f>
        <v>243080000</v>
      </c>
      <c r="G8" s="59">
        <f>'12.투자금액'!F46</f>
        <v>628600000</v>
      </c>
      <c r="H8" s="59">
        <f>'12.투자금액'!F62</f>
        <v>884080000</v>
      </c>
      <c r="I8" s="59">
        <f>'12.투자금액'!F78</f>
        <v>1126240000</v>
      </c>
    </row>
    <row r="9" spans="1:16" x14ac:dyDescent="0.3">
      <c r="D9" s="60" t="s">
        <v>341</v>
      </c>
      <c r="E9" s="83">
        <f>E5</f>
        <v>-70800000</v>
      </c>
      <c r="F9" s="83">
        <f>E9+F5</f>
        <v>-13880000</v>
      </c>
      <c r="G9" s="83">
        <f>F9+G5</f>
        <v>257520000</v>
      </c>
      <c r="H9" s="83">
        <f>G9+H5</f>
        <v>973440000</v>
      </c>
      <c r="I9" s="83">
        <f>H9+I5</f>
        <v>1847200000</v>
      </c>
    </row>
    <row r="14" spans="1:16" x14ac:dyDescent="0.3">
      <c r="P14" s="52"/>
    </row>
    <row r="16" spans="1:16" x14ac:dyDescent="0.3">
      <c r="J16" s="52"/>
      <c r="K16" s="52"/>
      <c r="L16" s="52"/>
      <c r="M16" s="52"/>
      <c r="N16" s="52"/>
      <c r="O16" s="52"/>
      <c r="P16" s="52"/>
    </row>
    <row r="17" spans="10:16" x14ac:dyDescent="0.3">
      <c r="J17" s="52"/>
      <c r="K17" s="52"/>
      <c r="L17" s="52"/>
      <c r="M17" s="52"/>
      <c r="N17" s="52"/>
      <c r="O17" s="52"/>
      <c r="P17" s="52"/>
    </row>
  </sheetData>
  <phoneticPr fontId="2" type="noConversion"/>
  <pageMargins left="0.7" right="0.7" top="0.75" bottom="0.75" header="0.3" footer="0.3"/>
  <pageSetup paperSize="9" orientation="portrait" horizontalDpi="4294967293" verticalDpi="4294967293"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B8" sqref="B8"/>
    </sheetView>
  </sheetViews>
  <sheetFormatPr defaultRowHeight="16.5" x14ac:dyDescent="0.3"/>
  <cols>
    <col min="1" max="1" width="19.25" customWidth="1"/>
    <col min="2" max="2" width="55" customWidth="1"/>
    <col min="4" max="4" width="65.25" customWidth="1"/>
    <col min="6" max="6" width="5.375" customWidth="1"/>
  </cols>
  <sheetData>
    <row r="1" spans="1:4" ht="17.25" x14ac:dyDescent="0.3">
      <c r="A1" s="180" t="s">
        <v>320</v>
      </c>
      <c r="B1" s="180"/>
    </row>
    <row r="2" spans="1:4" ht="90.75" customHeight="1" x14ac:dyDescent="0.3">
      <c r="A2" s="37" t="s">
        <v>297</v>
      </c>
      <c r="B2" s="46" t="s">
        <v>321</v>
      </c>
      <c r="D2" s="40" t="s">
        <v>363</v>
      </c>
    </row>
    <row r="3" spans="1:4" ht="90.75" customHeight="1" x14ac:dyDescent="0.3">
      <c r="A3" s="37" t="s">
        <v>297</v>
      </c>
      <c r="B3" s="46" t="s">
        <v>322</v>
      </c>
    </row>
  </sheetData>
  <mergeCells count="1">
    <mergeCell ref="A1:B1"/>
  </mergeCells>
  <phoneticPr fontId="2"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15</vt:i4>
      </vt:variant>
    </vt:vector>
  </HeadingPairs>
  <TitlesOfParts>
    <vt:vector size="15" baseType="lpstr">
      <vt:lpstr>나누고할일</vt:lpstr>
      <vt:lpstr>참고url</vt:lpstr>
      <vt:lpstr>기획서작성-&gt;</vt:lpstr>
      <vt:lpstr>0.제품설명</vt:lpstr>
      <vt:lpstr>0.돈계산</vt:lpstr>
      <vt:lpstr>7.비지니스모델</vt:lpstr>
      <vt:lpstr>8.시장진입(사업화)전략</vt:lpstr>
      <vt:lpstr>9.현금흐름</vt:lpstr>
      <vt:lpstr>10. 팀소개</vt:lpstr>
      <vt:lpstr>11.일정</vt:lpstr>
      <vt:lpstr>12.투자금액</vt:lpstr>
      <vt:lpstr>기타)서버비용</vt:lpstr>
      <vt:lpstr>기타)프라이머제출내용</vt:lpstr>
      <vt:lpstr>기타)투자처및컨설팅</vt:lpstr>
      <vt:lpstr>기타)설문지</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whatisooo</dc:creator>
  <cp:lastModifiedBy>whatisooo</cp:lastModifiedBy>
  <cp:lastPrinted>2016-02-02T04:19:31Z</cp:lastPrinted>
  <dcterms:created xsi:type="dcterms:W3CDTF">2015-12-04T06:02:45Z</dcterms:created>
  <dcterms:modified xsi:type="dcterms:W3CDTF">2016-02-02T14:16:35Z</dcterms:modified>
</cp:coreProperties>
</file>